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III muutmine ministri KK + ületulevad\"/>
    </mc:Choice>
  </mc:AlternateContent>
  <xr:revisionPtr revIDLastSave="0" documentId="13_ncr:1_{E12C7801-DBD3-48B2-8788-6A85A06AA307}" xr6:coauthVersionLast="47" xr6:coauthVersionMax="47" xr10:uidLastSave="{00000000-0000-0000-0000-000000000000}"/>
  <bookViews>
    <workbookView xWindow="-108" yWindow="-108" windowWidth="23256" windowHeight="14016" xr2:uid="{596A6ACC-2099-45E0-8A26-05B548D2FC99}"/>
  </bookViews>
  <sheets>
    <sheet name="Lisa 1. JuM" sheetId="2" r:id="rId1"/>
  </sheets>
  <definedNames>
    <definedName name="_xlnm._FilterDatabase" localSheetId="0" hidden="1">'Lisa 1. JuM'!$A$5:$L$108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2" l="1"/>
  <c r="M55" i="2"/>
  <c r="K53" i="2"/>
  <c r="M53" i="2" s="1"/>
  <c r="L53" i="2"/>
  <c r="L106" i="2" l="1"/>
  <c r="L95" i="2" s="1"/>
  <c r="K106" i="2"/>
  <c r="K16" i="2" s="1"/>
  <c r="L101" i="2"/>
  <c r="K101" i="2"/>
  <c r="L98" i="2"/>
  <c r="K98" i="2"/>
  <c r="L96" i="2"/>
  <c r="L94" i="2"/>
  <c r="K96" i="2"/>
  <c r="K94" i="2"/>
  <c r="L86" i="2"/>
  <c r="K86" i="2"/>
  <c r="L82" i="2"/>
  <c r="K82" i="2"/>
  <c r="L80" i="2"/>
  <c r="K80" i="2"/>
  <c r="L71" i="2"/>
  <c r="K71" i="2"/>
  <c r="L64" i="2"/>
  <c r="K64" i="2"/>
  <c r="L60" i="2"/>
  <c r="K60" i="2"/>
  <c r="L57" i="2"/>
  <c r="K57" i="2"/>
  <c r="K56" i="2" s="1"/>
  <c r="L47" i="2"/>
  <c r="K47" i="2"/>
  <c r="L41" i="2"/>
  <c r="L40" i="2" s="1"/>
  <c r="K41" i="2"/>
  <c r="K40" i="2" s="1"/>
  <c r="L33" i="2"/>
  <c r="K33" i="2"/>
  <c r="L30" i="2"/>
  <c r="K30" i="2"/>
  <c r="L28" i="2"/>
  <c r="K28" i="2"/>
  <c r="L24" i="2"/>
  <c r="K24" i="2"/>
  <c r="L20" i="2"/>
  <c r="K20" i="2"/>
  <c r="L17" i="2"/>
  <c r="K17" i="2"/>
  <c r="L15" i="2"/>
  <c r="K15" i="2"/>
  <c r="L14" i="2"/>
  <c r="K14" i="2"/>
  <c r="L12" i="2"/>
  <c r="K12" i="2"/>
  <c r="L10" i="2"/>
  <c r="K10" i="2"/>
  <c r="L93" i="2" l="1"/>
  <c r="L92" i="2" s="1"/>
  <c r="K93" i="2"/>
  <c r="K11" i="2" s="1"/>
  <c r="K95" i="2"/>
  <c r="K79" i="2"/>
  <c r="K13" i="2" s="1"/>
  <c r="L16" i="2"/>
  <c r="L91" i="2"/>
  <c r="L8" i="2" s="1"/>
  <c r="L11" i="2"/>
  <c r="K92" i="2"/>
  <c r="K91" i="2" s="1"/>
  <c r="K8" i="2" s="1"/>
  <c r="L79" i="2"/>
  <c r="K78" i="2"/>
  <c r="K77" i="2" s="1"/>
  <c r="K7" i="2" s="1"/>
  <c r="L56" i="2"/>
  <c r="K19" i="2"/>
  <c r="L19" i="2"/>
  <c r="I106" i="2"/>
  <c r="I95" i="2" s="1"/>
  <c r="I101" i="2"/>
  <c r="I98" i="2"/>
  <c r="I93" i="2" s="1"/>
  <c r="I94" i="2"/>
  <c r="I86" i="2"/>
  <c r="I82" i="2"/>
  <c r="I80" i="2"/>
  <c r="I71" i="2"/>
  <c r="I64" i="2"/>
  <c r="I60" i="2"/>
  <c r="I57" i="2"/>
  <c r="I47" i="2"/>
  <c r="I41" i="2"/>
  <c r="I33" i="2"/>
  <c r="I30" i="2"/>
  <c r="I28" i="2"/>
  <c r="I24" i="2"/>
  <c r="I20" i="2"/>
  <c r="I17" i="2"/>
  <c r="I15" i="2"/>
  <c r="I14" i="2"/>
  <c r="I12" i="2"/>
  <c r="I10" i="2"/>
  <c r="L78" i="2" l="1"/>
  <c r="L77" i="2" s="1"/>
  <c r="L7" i="2" s="1"/>
  <c r="L13" i="2"/>
  <c r="L9" i="2" s="1"/>
  <c r="L6" i="2" s="1"/>
  <c r="K9" i="2"/>
  <c r="K6" i="2" s="1"/>
  <c r="I16" i="2"/>
  <c r="I79" i="2"/>
  <c r="I78" i="2" s="1"/>
  <c r="I77" i="2" s="1"/>
  <c r="I7" i="2" s="1"/>
  <c r="I56" i="2"/>
  <c r="I40" i="2"/>
  <c r="I19" i="2"/>
  <c r="I13" i="2"/>
  <c r="I11" i="2"/>
  <c r="I92" i="2"/>
  <c r="I91" i="2" s="1"/>
  <c r="I8" i="2" s="1"/>
  <c r="I9" i="2" l="1"/>
  <c r="I6" i="2" s="1"/>
  <c r="H18" i="2" l="1"/>
  <c r="J18" i="2" s="1"/>
  <c r="M18" i="2" s="1"/>
  <c r="H21" i="2"/>
  <c r="J21" i="2" s="1"/>
  <c r="M21" i="2" s="1"/>
  <c r="H22" i="2"/>
  <c r="J22" i="2" s="1"/>
  <c r="M22" i="2" s="1"/>
  <c r="H23" i="2"/>
  <c r="J23" i="2" s="1"/>
  <c r="M23" i="2" s="1"/>
  <c r="H25" i="2"/>
  <c r="J25" i="2" s="1"/>
  <c r="M25" i="2" s="1"/>
  <c r="H26" i="2"/>
  <c r="J26" i="2" s="1"/>
  <c r="M26" i="2" s="1"/>
  <c r="H27" i="2"/>
  <c r="J27" i="2" s="1"/>
  <c r="M27" i="2" s="1"/>
  <c r="H29" i="2"/>
  <c r="J29" i="2" s="1"/>
  <c r="M29" i="2" s="1"/>
  <c r="H31" i="2"/>
  <c r="J31" i="2" s="1"/>
  <c r="M31" i="2" s="1"/>
  <c r="H32" i="2"/>
  <c r="J32" i="2" s="1"/>
  <c r="M32" i="2" s="1"/>
  <c r="H34" i="2"/>
  <c r="J34" i="2" s="1"/>
  <c r="M34" i="2" s="1"/>
  <c r="H35" i="2"/>
  <c r="J35" i="2" s="1"/>
  <c r="M35" i="2" s="1"/>
  <c r="H36" i="2"/>
  <c r="J36" i="2" s="1"/>
  <c r="M36" i="2" s="1"/>
  <c r="H37" i="2"/>
  <c r="J37" i="2" s="1"/>
  <c r="M37" i="2" s="1"/>
  <c r="H38" i="2"/>
  <c r="J38" i="2" s="1"/>
  <c r="M38" i="2" s="1"/>
  <c r="H39" i="2"/>
  <c r="J39" i="2" s="1"/>
  <c r="M39" i="2" s="1"/>
  <c r="H42" i="2"/>
  <c r="J42" i="2" s="1"/>
  <c r="M42" i="2" s="1"/>
  <c r="H43" i="2"/>
  <c r="J43" i="2" s="1"/>
  <c r="M43" i="2" s="1"/>
  <c r="H44" i="2"/>
  <c r="J44" i="2" s="1"/>
  <c r="M44" i="2" s="1"/>
  <c r="H45" i="2"/>
  <c r="J45" i="2" s="1"/>
  <c r="M45" i="2" s="1"/>
  <c r="H46" i="2"/>
  <c r="J46" i="2" s="1"/>
  <c r="M46" i="2" s="1"/>
  <c r="H48" i="2"/>
  <c r="J48" i="2" s="1"/>
  <c r="M48" i="2" s="1"/>
  <c r="H49" i="2"/>
  <c r="J49" i="2" s="1"/>
  <c r="M49" i="2" s="1"/>
  <c r="H50" i="2"/>
  <c r="J50" i="2" s="1"/>
  <c r="M50" i="2" s="1"/>
  <c r="H51" i="2"/>
  <c r="J51" i="2" s="1"/>
  <c r="M51" i="2" s="1"/>
  <c r="H52" i="2"/>
  <c r="J52" i="2" s="1"/>
  <c r="M52" i="2" s="1"/>
  <c r="H58" i="2"/>
  <c r="J58" i="2" s="1"/>
  <c r="M58" i="2" s="1"/>
  <c r="H59" i="2"/>
  <c r="J59" i="2" s="1"/>
  <c r="M59" i="2" s="1"/>
  <c r="H61" i="2"/>
  <c r="J61" i="2" s="1"/>
  <c r="M61" i="2" s="1"/>
  <c r="H62" i="2"/>
  <c r="J62" i="2" s="1"/>
  <c r="M62" i="2" s="1"/>
  <c r="H63" i="2"/>
  <c r="J63" i="2" s="1"/>
  <c r="M63" i="2" s="1"/>
  <c r="H65" i="2"/>
  <c r="J65" i="2" s="1"/>
  <c r="M65" i="2" s="1"/>
  <c r="H66" i="2"/>
  <c r="J66" i="2" s="1"/>
  <c r="M66" i="2" s="1"/>
  <c r="H67" i="2"/>
  <c r="J67" i="2" s="1"/>
  <c r="M67" i="2" s="1"/>
  <c r="H68" i="2"/>
  <c r="J68" i="2" s="1"/>
  <c r="M68" i="2" s="1"/>
  <c r="H69" i="2"/>
  <c r="J69" i="2" s="1"/>
  <c r="M69" i="2" s="1"/>
  <c r="H70" i="2"/>
  <c r="J70" i="2" s="1"/>
  <c r="M70" i="2" s="1"/>
  <c r="H72" i="2"/>
  <c r="J72" i="2" s="1"/>
  <c r="M72" i="2" s="1"/>
  <c r="H73" i="2"/>
  <c r="J73" i="2" s="1"/>
  <c r="M73" i="2" s="1"/>
  <c r="H74" i="2"/>
  <c r="J74" i="2" s="1"/>
  <c r="M74" i="2" s="1"/>
  <c r="H75" i="2"/>
  <c r="J75" i="2" s="1"/>
  <c r="M75" i="2" s="1"/>
  <c r="H76" i="2"/>
  <c r="J76" i="2" s="1"/>
  <c r="M76" i="2" s="1"/>
  <c r="H81" i="2"/>
  <c r="J81" i="2" s="1"/>
  <c r="M81" i="2" s="1"/>
  <c r="H83" i="2"/>
  <c r="J83" i="2" s="1"/>
  <c r="M83" i="2" s="1"/>
  <c r="H84" i="2"/>
  <c r="J84" i="2" s="1"/>
  <c r="M84" i="2" s="1"/>
  <c r="H85" i="2"/>
  <c r="J85" i="2" s="1"/>
  <c r="M85" i="2" s="1"/>
  <c r="H87" i="2"/>
  <c r="J87" i="2" s="1"/>
  <c r="M87" i="2" s="1"/>
  <c r="H88" i="2"/>
  <c r="J88" i="2" s="1"/>
  <c r="M88" i="2" s="1"/>
  <c r="H89" i="2"/>
  <c r="J89" i="2" s="1"/>
  <c r="M89" i="2" s="1"/>
  <c r="H90" i="2"/>
  <c r="J90" i="2" s="1"/>
  <c r="M90" i="2" s="1"/>
  <c r="H97" i="2"/>
  <c r="J97" i="2" s="1"/>
  <c r="M97" i="2" s="1"/>
  <c r="H99" i="2"/>
  <c r="J99" i="2" s="1"/>
  <c r="M99" i="2" s="1"/>
  <c r="H100" i="2"/>
  <c r="J100" i="2" s="1"/>
  <c r="M100" i="2" s="1"/>
  <c r="H102" i="2"/>
  <c r="J102" i="2" s="1"/>
  <c r="M102" i="2" s="1"/>
  <c r="H103" i="2"/>
  <c r="J103" i="2" s="1"/>
  <c r="M103" i="2" s="1"/>
  <c r="H104" i="2"/>
  <c r="J104" i="2" s="1"/>
  <c r="M104" i="2" s="1"/>
  <c r="H105" i="2"/>
  <c r="J105" i="2" s="1"/>
  <c r="M105" i="2" s="1"/>
  <c r="H107" i="2"/>
  <c r="J107" i="2" s="1"/>
  <c r="M107" i="2" s="1"/>
  <c r="H108" i="2"/>
  <c r="J108" i="2" s="1"/>
  <c r="M108" i="2" s="1"/>
  <c r="F24" i="2"/>
  <c r="F10" i="2"/>
  <c r="G10" i="2"/>
  <c r="F12" i="2"/>
  <c r="G12" i="2"/>
  <c r="F14" i="2"/>
  <c r="G14" i="2"/>
  <c r="F15" i="2"/>
  <c r="G15" i="2"/>
  <c r="F17" i="2"/>
  <c r="G17" i="2"/>
  <c r="F20" i="2"/>
  <c r="G20" i="2"/>
  <c r="G24" i="2"/>
  <c r="F28" i="2"/>
  <c r="G28" i="2"/>
  <c r="F30" i="2"/>
  <c r="G30" i="2"/>
  <c r="F33" i="2"/>
  <c r="G33" i="2"/>
  <c r="F41" i="2"/>
  <c r="G41" i="2"/>
  <c r="F47" i="2"/>
  <c r="G47" i="2"/>
  <c r="F57" i="2"/>
  <c r="G57" i="2"/>
  <c r="F60" i="2"/>
  <c r="G60" i="2"/>
  <c r="F64" i="2"/>
  <c r="G64" i="2"/>
  <c r="F71" i="2"/>
  <c r="G71" i="2"/>
  <c r="F80" i="2"/>
  <c r="G80" i="2"/>
  <c r="F82" i="2"/>
  <c r="G82" i="2"/>
  <c r="F86" i="2"/>
  <c r="G86" i="2"/>
  <c r="F94" i="2"/>
  <c r="G94" i="2"/>
  <c r="F98" i="2"/>
  <c r="G98" i="2"/>
  <c r="F101" i="2"/>
  <c r="G101" i="2"/>
  <c r="F106" i="2"/>
  <c r="F95" i="2" s="1"/>
  <c r="G106" i="2"/>
  <c r="G95" i="2" s="1"/>
  <c r="F40" i="2" l="1"/>
  <c r="G79" i="2"/>
  <c r="G78" i="2" s="1"/>
  <c r="G77" i="2" s="1"/>
  <c r="G7" i="2" s="1"/>
  <c r="G40" i="2"/>
  <c r="F79" i="2"/>
  <c r="F13" i="2" s="1"/>
  <c r="G93" i="2"/>
  <c r="G92" i="2" s="1"/>
  <c r="G91" i="2" s="1"/>
  <c r="G8" i="2" s="1"/>
  <c r="F93" i="2"/>
  <c r="F92" i="2" s="1"/>
  <c r="G56" i="2"/>
  <c r="F56" i="2"/>
  <c r="F19" i="2"/>
  <c r="G19" i="2"/>
  <c r="F16" i="2"/>
  <c r="G13" i="2"/>
  <c r="G16" i="2"/>
  <c r="F78" i="2" l="1"/>
  <c r="F77" i="2" s="1"/>
  <c r="F91" i="2"/>
  <c r="F11" i="2"/>
  <c r="F9" i="2" s="1"/>
  <c r="G11" i="2"/>
  <c r="G9" i="2" s="1"/>
  <c r="G6" i="2" s="1"/>
  <c r="F6" i="2" l="1"/>
  <c r="F7" i="2"/>
  <c r="F8" i="2"/>
  <c r="E17" i="2" l="1"/>
  <c r="H17" i="2" s="1"/>
  <c r="J17" i="2" s="1"/>
  <c r="M17" i="2" s="1"/>
  <c r="E15" i="2"/>
  <c r="H15" i="2" s="1"/>
  <c r="J15" i="2" s="1"/>
  <c r="M15" i="2" s="1"/>
  <c r="E106" i="2" l="1"/>
  <c r="E101" i="2"/>
  <c r="H101" i="2" s="1"/>
  <c r="J101" i="2" s="1"/>
  <c r="M101" i="2" s="1"/>
  <c r="E98" i="2"/>
  <c r="H98" i="2" s="1"/>
  <c r="J98" i="2" s="1"/>
  <c r="M98" i="2" s="1"/>
  <c r="E96" i="2"/>
  <c r="H96" i="2" s="1"/>
  <c r="J96" i="2" s="1"/>
  <c r="M96" i="2" s="1"/>
  <c r="E95" i="2"/>
  <c r="H95" i="2" s="1"/>
  <c r="J95" i="2" s="1"/>
  <c r="M95" i="2" s="1"/>
  <c r="E94" i="2"/>
  <c r="H94" i="2" s="1"/>
  <c r="J94" i="2" s="1"/>
  <c r="M94" i="2" s="1"/>
  <c r="E93" i="2"/>
  <c r="E92" i="2" l="1"/>
  <c r="H93" i="2"/>
  <c r="J93" i="2" s="1"/>
  <c r="M93" i="2" s="1"/>
  <c r="E11" i="2"/>
  <c r="H11" i="2" s="1"/>
  <c r="J11" i="2" s="1"/>
  <c r="M11" i="2" s="1"/>
  <c r="H106" i="2"/>
  <c r="J106" i="2" s="1"/>
  <c r="M106" i="2" s="1"/>
  <c r="E16" i="2"/>
  <c r="H16" i="2" s="1"/>
  <c r="J16" i="2" s="1"/>
  <c r="M16" i="2" s="1"/>
  <c r="E86" i="2"/>
  <c r="H86" i="2" s="1"/>
  <c r="J86" i="2" s="1"/>
  <c r="M86" i="2" s="1"/>
  <c r="E82" i="2"/>
  <c r="E80" i="2"/>
  <c r="H80" i="2" s="1"/>
  <c r="J80" i="2" s="1"/>
  <c r="M80" i="2" s="1"/>
  <c r="E79" i="2" l="1"/>
  <c r="H82" i="2"/>
  <c r="J82" i="2" s="1"/>
  <c r="M82" i="2" s="1"/>
  <c r="E91" i="2"/>
  <c r="H92" i="2"/>
  <c r="J92" i="2" s="1"/>
  <c r="M92" i="2" s="1"/>
  <c r="E78" i="2"/>
  <c r="E14" i="2"/>
  <c r="H14" i="2" s="1"/>
  <c r="J14" i="2" s="1"/>
  <c r="M14" i="2" s="1"/>
  <c r="E12" i="2"/>
  <c r="H12" i="2" s="1"/>
  <c r="J12" i="2" s="1"/>
  <c r="M12" i="2" s="1"/>
  <c r="E10" i="2"/>
  <c r="H10" i="2" s="1"/>
  <c r="J10" i="2" s="1"/>
  <c r="M10" i="2" s="1"/>
  <c r="E57" i="2"/>
  <c r="H57" i="2" s="1"/>
  <c r="J57" i="2" s="1"/>
  <c r="M57" i="2" s="1"/>
  <c r="H91" i="2" l="1"/>
  <c r="J91" i="2" s="1"/>
  <c r="M91" i="2" s="1"/>
  <c r="E8" i="2"/>
  <c r="H8" i="2" s="1"/>
  <c r="J8" i="2" s="1"/>
  <c r="M8" i="2" s="1"/>
  <c r="E77" i="2"/>
  <c r="H78" i="2"/>
  <c r="J78" i="2" s="1"/>
  <c r="M78" i="2" s="1"/>
  <c r="H79" i="2"/>
  <c r="J79" i="2" s="1"/>
  <c r="M79" i="2" s="1"/>
  <c r="E13" i="2"/>
  <c r="H13" i="2" s="1"/>
  <c r="J13" i="2" s="1"/>
  <c r="M13" i="2" s="1"/>
  <c r="E71" i="2"/>
  <c r="H71" i="2" s="1"/>
  <c r="J71" i="2" s="1"/>
  <c r="M71" i="2" s="1"/>
  <c r="E64" i="2"/>
  <c r="H64" i="2" s="1"/>
  <c r="J64" i="2" s="1"/>
  <c r="M64" i="2" s="1"/>
  <c r="E60" i="2"/>
  <c r="E47" i="2"/>
  <c r="H47" i="2" s="1"/>
  <c r="J47" i="2" s="1"/>
  <c r="M47" i="2" s="1"/>
  <c r="E41" i="2"/>
  <c r="H41" i="2" s="1"/>
  <c r="J41" i="2" s="1"/>
  <c r="M41" i="2" s="1"/>
  <c r="E33" i="2"/>
  <c r="H33" i="2" s="1"/>
  <c r="J33" i="2" s="1"/>
  <c r="M33" i="2" s="1"/>
  <c r="E30" i="2"/>
  <c r="H30" i="2" s="1"/>
  <c r="J30" i="2" s="1"/>
  <c r="M30" i="2" s="1"/>
  <c r="E28" i="2"/>
  <c r="H28" i="2" s="1"/>
  <c r="J28" i="2" s="1"/>
  <c r="M28" i="2" s="1"/>
  <c r="E24" i="2"/>
  <c r="H24" i="2" s="1"/>
  <c r="J24" i="2" s="1"/>
  <c r="M24" i="2" s="1"/>
  <c r="E20" i="2"/>
  <c r="H20" i="2" s="1"/>
  <c r="J20" i="2" s="1"/>
  <c r="M20" i="2" s="1"/>
  <c r="E56" i="2" l="1"/>
  <c r="H56" i="2" s="1"/>
  <c r="J56" i="2" s="1"/>
  <c r="M56" i="2" s="1"/>
  <c r="H60" i="2"/>
  <c r="J60" i="2" s="1"/>
  <c r="M60" i="2" s="1"/>
  <c r="H77" i="2"/>
  <c r="J77" i="2" s="1"/>
  <c r="M77" i="2" s="1"/>
  <c r="E7" i="2"/>
  <c r="H7" i="2" s="1"/>
  <c r="J7" i="2" s="1"/>
  <c r="M7" i="2" s="1"/>
  <c r="E9" i="2"/>
  <c r="E40" i="2"/>
  <c r="H40" i="2" s="1"/>
  <c r="J40" i="2" s="1"/>
  <c r="M40" i="2" s="1"/>
  <c r="E19" i="2"/>
  <c r="H19" i="2" s="1"/>
  <c r="J19" i="2" s="1"/>
  <c r="M19" i="2" s="1"/>
  <c r="E6" i="2" l="1"/>
  <c r="H6" i="2" s="1"/>
  <c r="J6" i="2" s="1"/>
  <c r="M6" i="2" s="1"/>
  <c r="H9" i="2"/>
  <c r="J9" i="2" s="1"/>
  <c r="M9" i="2" s="1"/>
</calcChain>
</file>

<file path=xl/sharedStrings.xml><?xml version="1.0" encoding="utf-8"?>
<sst xmlns="http://schemas.openxmlformats.org/spreadsheetml/2006/main" count="110" uniqueCount="61">
  <si>
    <t>Eelarve liik</t>
  </si>
  <si>
    <t>Eelarve konto</t>
  </si>
  <si>
    <t>SE000003</t>
  </si>
  <si>
    <t>SE030002</t>
  </si>
  <si>
    <t>SE000028</t>
  </si>
  <si>
    <t>SE030003</t>
  </si>
  <si>
    <t>Objekt</t>
  </si>
  <si>
    <t>Justiitsministeerium</t>
  </si>
  <si>
    <t>sh kohtute reserv</t>
  </si>
  <si>
    <t>sh vanglate reserv</t>
  </si>
  <si>
    <t>KULUD</t>
  </si>
  <si>
    <t>Programmi tegevus: Intellektuaalse omandi valdkonna rakendamine</t>
  </si>
  <si>
    <t>Programmi tegevus: Karistuste täideviimise korraldamine</t>
  </si>
  <si>
    <t xml:space="preserve">Programmi tegevus: Kriminaalpoliitika kujundamine ja elluviimine, sh ennetus </t>
  </si>
  <si>
    <t xml:space="preserve">Programmi tegevus: Õigusemõistmise, õigusregistrite ja õigusteenuste tagamine </t>
  </si>
  <si>
    <t xml:space="preserve">Programmi tegevus: Õiguspoliitika kujundamine ja õigusloome kvaliteedi tagamine </t>
  </si>
  <si>
    <t>Käibemaks</t>
  </si>
  <si>
    <t>INVESTEERINGUD</t>
  </si>
  <si>
    <t>sh investeeringute käibemaks</t>
  </si>
  <si>
    <t>Toetused</t>
  </si>
  <si>
    <t>Sotsiaaltoetused</t>
  </si>
  <si>
    <t>Karistuste täideviimise korraldamiseks</t>
  </si>
  <si>
    <t>Õiguspoliitika kujundamiseks ja õigusloome kvaliteedi tagamiseks</t>
  </si>
  <si>
    <t>Sihtotstarbelised toetused</t>
  </si>
  <si>
    <t>Õigusemõistmise, õigusregistrite ja õigusteenuste tagamiseks</t>
  </si>
  <si>
    <t>Liikmemaksud</t>
  </si>
  <si>
    <t>Advokatuuri õigusabi</t>
  </si>
  <si>
    <t>Tööjõukulud</t>
  </si>
  <si>
    <t>Intellektuaalse omandi valdkonna rakendamiseks</t>
  </si>
  <si>
    <t xml:space="preserve"> Majandamiskulud kokku</t>
  </si>
  <si>
    <r>
      <t>Majandamiskulud</t>
    </r>
    <r>
      <rPr>
        <b/>
        <sz val="10"/>
        <rFont val="Calibri"/>
        <family val="2"/>
        <charset val="186"/>
        <scheme val="minor"/>
      </rPr>
      <t xml:space="preserve"> (v.a RKAS</t>
    </r>
    <r>
      <rPr>
        <b/>
        <sz val="10"/>
        <color theme="1"/>
        <rFont val="Calibri"/>
        <family val="2"/>
        <charset val="186"/>
        <scheme val="minor"/>
      </rPr>
      <t>)</t>
    </r>
  </si>
  <si>
    <t>RKAS</t>
  </si>
  <si>
    <t>Majandamiskulud</t>
  </si>
  <si>
    <t>Välistoetus ning sellest sõltuvad vahendid</t>
  </si>
  <si>
    <t>Amortisatsioon</t>
  </si>
  <si>
    <t>Majandamiskulude käibemaks</t>
  </si>
  <si>
    <t>RKAS Käibemaks</t>
  </si>
  <si>
    <t>Välistoetuse ja sellest sõltuvate vahendite käibemaks</t>
  </si>
  <si>
    <t>Investeeringute käibemaks</t>
  </si>
  <si>
    <t>Justiitsministeeriumi 2024. aasta eelarve</t>
  </si>
  <si>
    <t>Lisa 1</t>
  </si>
  <si>
    <t>2024. a käskkirja nr</t>
  </si>
  <si>
    <t xml:space="preserve">2024. a eelarve </t>
  </si>
  <si>
    <t>Kohtute reserv</t>
  </si>
  <si>
    <t>Programmi tegevus: Õigusemõistmise, õigusregistrite ja õigusteenuste tagamine</t>
  </si>
  <si>
    <t>käibemaks</t>
  </si>
  <si>
    <t>Arvestuslikud tööjõukulud</t>
  </si>
  <si>
    <t>Kindlaksmääratud tööjõukulud</t>
  </si>
  <si>
    <t>Tegevuskulud, v.a tööjõukulud</t>
  </si>
  <si>
    <t>Vanglate reserv</t>
  </si>
  <si>
    <t>Investeeringud</t>
  </si>
  <si>
    <t>Masinad ja seadmed</t>
  </si>
  <si>
    <t>IN004000</t>
  </si>
  <si>
    <t>Kriminaalpoliitika kujundamiseks ja elluviimiseks, sh ennetuseks</t>
  </si>
  <si>
    <t>Ülekantavad vahendid</t>
  </si>
  <si>
    <t>2024. a eelarve kokku</t>
  </si>
  <si>
    <t>Eelarve muudatused</t>
  </si>
  <si>
    <t>Kuni käskkirja jõustumiseni kehtiv 2024. a eelarve</t>
  </si>
  <si>
    <t>Eelarve muudatus</t>
  </si>
  <si>
    <t>ELA USA Inc / EV kohtuvaidluse kulud</t>
  </si>
  <si>
    <t>VR030090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</si>
</sst>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0" applyFont="1"/>
    <xf numFmtId="0" fontId="8" fillId="0" borderId="0" xfId="1" applyFont="1" applyAlignment="1">
      <alignment horizontal="center" vertical="center" wrapText="1"/>
    </xf>
    <xf numFmtId="3" fontId="9" fillId="0" borderId="0" xfId="1" applyNumberFormat="1" applyFont="1"/>
    <xf numFmtId="3" fontId="11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/>
    <xf numFmtId="0" fontId="2" fillId="0" borderId="0" xfId="1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5" fillId="0" borderId="0" xfId="1" applyFont="1" applyAlignment="1">
      <alignment horizontal="left" indent="1"/>
    </xf>
    <xf numFmtId="0" fontId="6" fillId="0" borderId="0" xfId="1" applyFont="1" applyAlignment="1">
      <alignment horizontal="center" vertical="center" wrapText="1"/>
    </xf>
    <xf numFmtId="3" fontId="8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indent="3"/>
    </xf>
    <xf numFmtId="0" fontId="19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indent="2"/>
    </xf>
    <xf numFmtId="0" fontId="2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21" fillId="0" borderId="0" xfId="1" applyFont="1" applyAlignment="1">
      <alignment horizontal="center" vertical="center" wrapText="1"/>
    </xf>
    <xf numFmtId="3" fontId="17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vertical="center" indent="3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3" fontId="2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24" fillId="0" borderId="0" xfId="1" applyFont="1" applyAlignment="1">
      <alignment horizontal="center" vertical="center" wrapText="1"/>
    </xf>
    <xf numFmtId="3" fontId="24" fillId="0" borderId="0" xfId="1" applyNumberFormat="1" applyFont="1" applyAlignment="1">
      <alignment horizontal="center" vertical="center" wrapText="1"/>
    </xf>
    <xf numFmtId="3" fontId="24" fillId="0" borderId="0" xfId="1" applyNumberFormat="1" applyFont="1"/>
    <xf numFmtId="0" fontId="26" fillId="0" borderId="0" xfId="0" applyFont="1" applyAlignment="1">
      <alignment horizontal="left" indent="1"/>
    </xf>
    <xf numFmtId="3" fontId="27" fillId="0" borderId="0" xfId="1" applyNumberFormat="1" applyFont="1" applyAlignment="1">
      <alignment horizontal="right" vertical="center" wrapText="1"/>
    </xf>
    <xf numFmtId="3" fontId="28" fillId="0" borderId="0" xfId="0" applyNumberFormat="1" applyFont="1"/>
    <xf numFmtId="0" fontId="26" fillId="0" borderId="0" xfId="0" applyFont="1"/>
    <xf numFmtId="0" fontId="3" fillId="0" borderId="0" xfId="1" applyFont="1" applyAlignment="1">
      <alignment horizontal="right"/>
    </xf>
    <xf numFmtId="0" fontId="10" fillId="0" borderId="0" xfId="0" applyFont="1"/>
    <xf numFmtId="0" fontId="6" fillId="0" borderId="0" xfId="1" applyFont="1"/>
    <xf numFmtId="3" fontId="10" fillId="0" borderId="0" xfId="0" applyNumberFormat="1" applyFont="1"/>
    <xf numFmtId="0" fontId="25" fillId="0" borderId="0" xfId="0" applyFont="1"/>
    <xf numFmtId="3" fontId="25" fillId="0" borderId="0" xfId="1" applyNumberFormat="1" applyFont="1"/>
    <xf numFmtId="0" fontId="29" fillId="0" borderId="0" xfId="0" applyFont="1"/>
    <xf numFmtId="3" fontId="29" fillId="0" borderId="0" xfId="1" applyNumberFormat="1" applyFont="1"/>
    <xf numFmtId="0" fontId="30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  <xf numFmtId="3" fontId="8" fillId="0" borderId="0" xfId="1" applyNumberFormat="1" applyFont="1"/>
    <xf numFmtId="0" fontId="6" fillId="0" borderId="0" xfId="1" applyFont="1" applyAlignment="1">
      <alignment horizontal="left" indent="1"/>
    </xf>
    <xf numFmtId="3" fontId="6" fillId="0" borderId="0" xfId="1" applyNumberFormat="1" applyFont="1"/>
    <xf numFmtId="0" fontId="31" fillId="0" borderId="0" xfId="1" applyFont="1" applyAlignment="1">
      <alignment horizontal="center"/>
    </xf>
    <xf numFmtId="0" fontId="21" fillId="0" borderId="0" xfId="0" applyFont="1"/>
    <xf numFmtId="3" fontId="10" fillId="0" borderId="0" xfId="1" applyNumberFormat="1" applyFont="1"/>
    <xf numFmtId="0" fontId="6" fillId="0" borderId="0" xfId="0" applyFont="1" applyAlignment="1">
      <alignment horizontal="left" indent="1"/>
    </xf>
    <xf numFmtId="0" fontId="10" fillId="3" borderId="0" xfId="0" applyFont="1" applyFill="1"/>
    <xf numFmtId="0" fontId="6" fillId="3" borderId="0" xfId="1" applyFont="1" applyFill="1" applyAlignment="1">
      <alignment horizontal="center"/>
    </xf>
    <xf numFmtId="0" fontId="6" fillId="3" borderId="0" xfId="1" applyFont="1" applyFill="1"/>
    <xf numFmtId="3" fontId="10" fillId="3" borderId="0" xfId="0" applyNumberFormat="1" applyFont="1" applyFill="1"/>
    <xf numFmtId="0" fontId="25" fillId="0" borderId="0" xfId="1" applyFont="1" applyAlignment="1">
      <alignment horizontal="left" vertical="center" wrapText="1" indent="2"/>
    </xf>
    <xf numFmtId="3" fontId="32" fillId="0" borderId="0" xfId="1" applyNumberFormat="1" applyFont="1"/>
    <xf numFmtId="0" fontId="25" fillId="0" borderId="0" xfId="1" applyFont="1" applyAlignment="1">
      <alignment horizontal="center" vertical="center" wrapText="1"/>
    </xf>
    <xf numFmtId="0" fontId="11" fillId="0" borderId="0" xfId="1" applyFont="1"/>
    <xf numFmtId="3" fontId="0" fillId="0" borderId="0" xfId="0" applyNumberFormat="1"/>
    <xf numFmtId="0" fontId="8" fillId="0" borderId="0" xfId="1" applyFont="1" applyAlignment="1">
      <alignment horizontal="left" indent="1"/>
    </xf>
    <xf numFmtId="0" fontId="20" fillId="0" borderId="0" xfId="1" applyFont="1" applyAlignment="1">
      <alignment horizontal="left" indent="3"/>
    </xf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N108"/>
  <sheetViews>
    <sheetView showZeros="0" tabSelected="1" zoomScale="90" zoomScaleNormal="90" workbookViewId="0"/>
  </sheetViews>
  <sheetFormatPr defaultRowHeight="14.4" x14ac:dyDescent="0.3"/>
  <cols>
    <col min="1" max="1" width="56.21875" customWidth="1"/>
    <col min="2" max="2" width="6.6640625" bestFit="1" customWidth="1"/>
    <col min="3" max="3" width="7" bestFit="1" customWidth="1"/>
    <col min="4" max="4" width="9" bestFit="1" customWidth="1"/>
    <col min="5" max="5" width="17.44140625" customWidth="1"/>
    <col min="6" max="6" width="15.44140625" hidden="1" customWidth="1"/>
    <col min="7" max="7" width="15.6640625" hidden="1" customWidth="1"/>
    <col min="8" max="8" width="16" hidden="1" customWidth="1"/>
    <col min="9" max="9" width="15.44140625" hidden="1" customWidth="1"/>
    <col min="10" max="10" width="16" customWidth="1"/>
    <col min="11" max="12" width="13.88671875" customWidth="1"/>
    <col min="13" max="13" width="15" customWidth="1"/>
    <col min="14" max="14" width="13.44140625" customWidth="1"/>
  </cols>
  <sheetData>
    <row r="1" spans="1:14" x14ac:dyDescent="0.3">
      <c r="A1" s="1"/>
      <c r="B1" s="2"/>
      <c r="C1" s="2"/>
      <c r="D1" s="1"/>
      <c r="E1" s="42"/>
      <c r="F1" s="42"/>
      <c r="G1" s="42"/>
      <c r="H1" s="42"/>
      <c r="I1" s="42"/>
      <c r="J1" s="42"/>
      <c r="M1" s="42" t="s">
        <v>41</v>
      </c>
    </row>
    <row r="2" spans="1:14" x14ac:dyDescent="0.3">
      <c r="A2" s="1"/>
      <c r="B2" s="2"/>
      <c r="C2" s="2"/>
      <c r="D2" s="1"/>
      <c r="E2" s="42"/>
      <c r="F2" s="42"/>
      <c r="G2" s="42"/>
      <c r="H2" s="42"/>
      <c r="I2" s="42"/>
      <c r="J2" s="42"/>
      <c r="M2" s="42" t="s">
        <v>40</v>
      </c>
    </row>
    <row r="3" spans="1:14" ht="15.6" x14ac:dyDescent="0.3">
      <c r="A3" s="3" t="s">
        <v>39</v>
      </c>
      <c r="B3" s="2"/>
      <c r="C3" s="2"/>
      <c r="D3" s="1"/>
      <c r="E3" s="1"/>
      <c r="F3" s="1"/>
      <c r="G3" s="1"/>
      <c r="H3" s="1"/>
      <c r="I3" s="1"/>
      <c r="J3" s="1"/>
      <c r="M3" s="1"/>
    </row>
    <row r="4" spans="1:14" x14ac:dyDescent="0.3">
      <c r="A4" s="4"/>
      <c r="B4" s="2"/>
      <c r="C4" s="2"/>
      <c r="D4" s="1"/>
      <c r="E4" s="5"/>
      <c r="F4" s="5"/>
      <c r="G4" s="5"/>
      <c r="H4" s="5"/>
      <c r="I4" s="5"/>
      <c r="J4" s="5"/>
      <c r="M4" s="5"/>
    </row>
    <row r="5" spans="1:14" ht="55.2" x14ac:dyDescent="0.3">
      <c r="A5" s="6"/>
      <c r="B5" s="6" t="s">
        <v>0</v>
      </c>
      <c r="C5" s="6" t="s">
        <v>1</v>
      </c>
      <c r="D5" s="6" t="s">
        <v>6</v>
      </c>
      <c r="E5" s="6" t="s">
        <v>42</v>
      </c>
      <c r="F5" s="6" t="s">
        <v>56</v>
      </c>
      <c r="G5" s="6" t="s">
        <v>54</v>
      </c>
      <c r="H5" s="6" t="s">
        <v>57</v>
      </c>
      <c r="I5" s="6" t="s">
        <v>56</v>
      </c>
      <c r="J5" s="6" t="s">
        <v>57</v>
      </c>
      <c r="K5" s="6" t="s">
        <v>58</v>
      </c>
      <c r="L5" s="6" t="s">
        <v>54</v>
      </c>
      <c r="M5" s="6" t="s">
        <v>55</v>
      </c>
    </row>
    <row r="6" spans="1:14" ht="18" x14ac:dyDescent="0.35">
      <c r="A6" s="7" t="s">
        <v>7</v>
      </c>
      <c r="B6" s="8"/>
      <c r="C6" s="8"/>
      <c r="D6" s="8"/>
      <c r="E6" s="9">
        <f>E9+E16</f>
        <v>31924837.487408731</v>
      </c>
      <c r="F6" s="9">
        <f t="shared" ref="F6:G6" si="0">F9+F16</f>
        <v>-10490.00002000028</v>
      </c>
      <c r="G6" s="9">
        <f t="shared" si="0"/>
        <v>8200000</v>
      </c>
      <c r="H6" s="9">
        <f>E6+F6+G6</f>
        <v>40114347.48738873</v>
      </c>
      <c r="I6" s="9">
        <f t="shared" ref="I6" si="1">I9+I16</f>
        <v>0</v>
      </c>
      <c r="J6" s="9">
        <f>H6+I6</f>
        <v>40114347.48738873</v>
      </c>
      <c r="K6" s="9">
        <f t="shared" ref="K6:L6" si="2">K9+K16</f>
        <v>-533182</v>
      </c>
      <c r="L6" s="9">
        <f t="shared" si="2"/>
        <v>3370244</v>
      </c>
      <c r="M6" s="9">
        <f>J6+K6+L6</f>
        <v>42951409.48738873</v>
      </c>
      <c r="N6" s="68"/>
    </row>
    <row r="7" spans="1:14" ht="15.6" x14ac:dyDescent="0.3">
      <c r="A7" s="64" t="s">
        <v>8</v>
      </c>
      <c r="B7" s="8"/>
      <c r="C7" s="8"/>
      <c r="D7" s="8"/>
      <c r="E7" s="10">
        <f>E77</f>
        <v>748701.86183384096</v>
      </c>
      <c r="F7" s="10">
        <f t="shared" ref="F7:G7" si="3">F77</f>
        <v>0</v>
      </c>
      <c r="G7" s="10">
        <f t="shared" si="3"/>
        <v>0</v>
      </c>
      <c r="H7" s="10">
        <f t="shared" ref="H7:H72" si="4">E7+F7+G7</f>
        <v>748701.86183384096</v>
      </c>
      <c r="I7" s="10">
        <f t="shared" ref="I7" si="5">I77</f>
        <v>0</v>
      </c>
      <c r="J7" s="10">
        <f t="shared" ref="J7:J72" si="6">H7+I7</f>
        <v>748701.86183384096</v>
      </c>
      <c r="K7" s="10">
        <f t="shared" ref="K7:L7" si="7">K77</f>
        <v>-22014</v>
      </c>
      <c r="L7" s="10">
        <f t="shared" si="7"/>
        <v>22920</v>
      </c>
      <c r="M7" s="10">
        <f t="shared" ref="M7:M72" si="8">J7+K7+L7</f>
        <v>749607.86183384096</v>
      </c>
    </row>
    <row r="8" spans="1:14" ht="15.6" x14ac:dyDescent="0.3">
      <c r="A8" s="64" t="s">
        <v>9</v>
      </c>
      <c r="B8" s="8"/>
      <c r="C8" s="8"/>
      <c r="D8" s="8"/>
      <c r="E8" s="10">
        <f>E91</f>
        <v>1751728.9999799998</v>
      </c>
      <c r="F8" s="10">
        <f t="shared" ref="F8:G8" si="9">F91</f>
        <v>-10490</v>
      </c>
      <c r="G8" s="10">
        <f t="shared" si="9"/>
        <v>0</v>
      </c>
      <c r="H8" s="10">
        <f t="shared" si="4"/>
        <v>1741238.9999799998</v>
      </c>
      <c r="I8" s="10">
        <f t="shared" ref="I8" si="10">I91</f>
        <v>0</v>
      </c>
      <c r="J8" s="10">
        <f t="shared" si="6"/>
        <v>1741238.9999799998</v>
      </c>
      <c r="K8" s="10">
        <f t="shared" ref="K8:L8" si="11">K91</f>
        <v>-117382</v>
      </c>
      <c r="L8" s="10">
        <f t="shared" si="11"/>
        <v>267390</v>
      </c>
      <c r="M8" s="10">
        <f t="shared" si="8"/>
        <v>1891246.9999799998</v>
      </c>
    </row>
    <row r="9" spans="1:14" ht="17.399999999999999" x14ac:dyDescent="0.35">
      <c r="A9" s="11" t="s">
        <v>10</v>
      </c>
      <c r="B9" s="8"/>
      <c r="C9" s="8"/>
      <c r="D9" s="8"/>
      <c r="E9" s="65">
        <f>E11+E12+E13+E14+E15+E10</f>
        <v>31850064.487408731</v>
      </c>
      <c r="F9" s="65">
        <f t="shared" ref="F9:G9" si="12">F11+F12+F13+F14+F15+F10</f>
        <v>-2.0000279619125649E-5</v>
      </c>
      <c r="G9" s="65">
        <f t="shared" si="12"/>
        <v>8200000</v>
      </c>
      <c r="H9" s="65">
        <f t="shared" si="4"/>
        <v>40050064.48738873</v>
      </c>
      <c r="I9" s="65">
        <f t="shared" ref="I9" si="13">I11+I12+I13+I14+I15+I10</f>
        <v>0</v>
      </c>
      <c r="J9" s="65">
        <f t="shared" si="6"/>
        <v>40050064.48738873</v>
      </c>
      <c r="K9" s="65">
        <f t="shared" ref="K9:L9" si="14">K11+K12+K13+K14+K15+K10</f>
        <v>-519432</v>
      </c>
      <c r="L9" s="65">
        <f t="shared" si="14"/>
        <v>3311954</v>
      </c>
      <c r="M9" s="65">
        <f t="shared" si="8"/>
        <v>42842586.48738873</v>
      </c>
      <c r="N9" s="68"/>
    </row>
    <row r="10" spans="1:14" ht="15.6" x14ac:dyDescent="0.3">
      <c r="A10" s="12" t="s">
        <v>11</v>
      </c>
      <c r="B10" s="66"/>
      <c r="C10" s="66"/>
      <c r="D10" s="66"/>
      <c r="E10" s="10">
        <f>E34+E42+E48+E65</f>
        <v>590357.54029082798</v>
      </c>
      <c r="F10" s="10">
        <f>F34+F42+F48+F65</f>
        <v>-18189.081147978501</v>
      </c>
      <c r="G10" s="10">
        <f>G34+G42+G48+G65</f>
        <v>0</v>
      </c>
      <c r="H10" s="10">
        <f t="shared" si="4"/>
        <v>572168.45914284943</v>
      </c>
      <c r="I10" s="10">
        <f>I34+I42+I48+I65</f>
        <v>0</v>
      </c>
      <c r="J10" s="10">
        <f t="shared" si="6"/>
        <v>572168.45914284943</v>
      </c>
      <c r="K10" s="10">
        <f>K34+K42+K48+K65</f>
        <v>0</v>
      </c>
      <c r="L10" s="10">
        <f>L34+L42+L48+L65</f>
        <v>224351</v>
      </c>
      <c r="M10" s="10">
        <f t="shared" si="8"/>
        <v>796519.45914284943</v>
      </c>
    </row>
    <row r="11" spans="1:14" ht="15.6" x14ac:dyDescent="0.3">
      <c r="A11" s="12" t="s">
        <v>12</v>
      </c>
      <c r="B11" s="66"/>
      <c r="C11" s="66"/>
      <c r="D11" s="66"/>
      <c r="E11" s="10">
        <f>E21+E25+E35+E43+E49+E58+E61+E66+E93</f>
        <v>3074360.2246207893</v>
      </c>
      <c r="F11" s="10">
        <f>F21+F25+F35+F43+F49+F58+F61+F66+F93</f>
        <v>-35700.080859614798</v>
      </c>
      <c r="G11" s="10">
        <f>G21+G25+G35+G43+G49+G58+G61+G66+G93</f>
        <v>0</v>
      </c>
      <c r="H11" s="10">
        <f t="shared" si="4"/>
        <v>3038660.1437611743</v>
      </c>
      <c r="I11" s="10">
        <f>I21+I25+I35+I43+I49+I58+I61+I66+I93</f>
        <v>0</v>
      </c>
      <c r="J11" s="10">
        <f t="shared" si="6"/>
        <v>3038660.1437611743</v>
      </c>
      <c r="K11" s="10">
        <f>K21+K25+K35+K43+K49+K58+K61+K66+K93</f>
        <v>-103632</v>
      </c>
      <c r="L11" s="10">
        <f>L21+L25+L35+L43+L49+L58+L61+L66+L93</f>
        <v>1219156</v>
      </c>
      <c r="M11" s="10">
        <f t="shared" si="8"/>
        <v>4154184.1437611743</v>
      </c>
    </row>
    <row r="12" spans="1:14" ht="15.6" x14ac:dyDescent="0.3">
      <c r="A12" s="12" t="s">
        <v>13</v>
      </c>
      <c r="B12" s="67"/>
      <c r="C12" s="67"/>
      <c r="D12" s="67"/>
      <c r="E12" s="10">
        <f>E22+E29+E36+E44+E50+E59+E62+E67</f>
        <v>5999270.3823662959</v>
      </c>
      <c r="F12" s="10">
        <f>F22+F29+F36+F44+F50+F59+F62+F67</f>
        <v>-99034.288883807996</v>
      </c>
      <c r="G12" s="10">
        <f>G22+G29+G36+G44+G50+G59+G62+G67</f>
        <v>2600000</v>
      </c>
      <c r="H12" s="10">
        <f t="shared" si="4"/>
        <v>8500236.0934824869</v>
      </c>
      <c r="I12" s="10">
        <f>I22+I29+I36+I44+I50+I59+I62+I67</f>
        <v>0</v>
      </c>
      <c r="J12" s="10">
        <f t="shared" si="6"/>
        <v>8500236.0934824869</v>
      </c>
      <c r="K12" s="10">
        <f>K22+K29+K36+K44+K50+K59+K62+K67</f>
        <v>-50295</v>
      </c>
      <c r="L12" s="10">
        <f>L22+L29+L36+L44+L50+L59+L62+L67</f>
        <v>814095</v>
      </c>
      <c r="M12" s="10">
        <f t="shared" si="8"/>
        <v>9264036.0934824869</v>
      </c>
    </row>
    <row r="13" spans="1:14" ht="15.6" x14ac:dyDescent="0.3">
      <c r="A13" s="12" t="s">
        <v>14</v>
      </c>
      <c r="B13" s="67"/>
      <c r="C13" s="67"/>
      <c r="D13" s="67"/>
      <c r="E13" s="10">
        <f>E26+E31+E37+E45+E51+E68+E79</f>
        <v>12460917.869509663</v>
      </c>
      <c r="F13" s="10">
        <f>F26+F31+F37+F45+F51+F68+F79</f>
        <v>-185864.18693452899</v>
      </c>
      <c r="G13" s="10">
        <f>G26+G31+G37+G45+G51+G68+G79</f>
        <v>3500000</v>
      </c>
      <c r="H13" s="10">
        <f t="shared" si="4"/>
        <v>15775053.682575135</v>
      </c>
      <c r="I13" s="10">
        <f>I26+I31+I37+I45+I51+I68+I79</f>
        <v>0</v>
      </c>
      <c r="J13" s="10">
        <f t="shared" si="6"/>
        <v>15775053.682575135</v>
      </c>
      <c r="K13" s="10">
        <f>K26+K31+K37+K45+K51+K68+K79+K54</f>
        <v>-365505</v>
      </c>
      <c r="L13" s="10">
        <f>L26+L31+L37+L45+L51+L68+L79+L54</f>
        <v>652564</v>
      </c>
      <c r="M13" s="10">
        <f t="shared" si="8"/>
        <v>16062112.682575135</v>
      </c>
    </row>
    <row r="14" spans="1:14" ht="15.6" x14ac:dyDescent="0.3">
      <c r="A14" s="12" t="s">
        <v>15</v>
      </c>
      <c r="B14" s="66"/>
      <c r="C14" s="66"/>
      <c r="D14" s="66"/>
      <c r="E14" s="10">
        <f>E23+E27+E38+E46+E52+E69</f>
        <v>7617496.703710705</v>
      </c>
      <c r="F14" s="10">
        <f>F23+F27+F38+F46+F52+F69</f>
        <v>338787.63780592999</v>
      </c>
      <c r="G14" s="10">
        <f>G23+G27+G38+G46+G52+G69</f>
        <v>2100000</v>
      </c>
      <c r="H14" s="10">
        <f t="shared" si="4"/>
        <v>10056284.341516636</v>
      </c>
      <c r="I14" s="10">
        <f>I23+I27+I38+I46+I52+I69</f>
        <v>0</v>
      </c>
      <c r="J14" s="10">
        <f t="shared" si="6"/>
        <v>10056284.341516636</v>
      </c>
      <c r="K14" s="10">
        <f>K23+K27+K38+K46+K52+K69</f>
        <v>0</v>
      </c>
      <c r="L14" s="10">
        <f>L23+L27+L38+L46+L52+L69</f>
        <v>401788</v>
      </c>
      <c r="M14" s="10">
        <f t="shared" si="8"/>
        <v>10458072.341516636</v>
      </c>
    </row>
    <row r="15" spans="1:14" ht="15.6" x14ac:dyDescent="0.3">
      <c r="A15" s="13" t="s">
        <v>16</v>
      </c>
      <c r="B15" s="8"/>
      <c r="C15" s="8"/>
      <c r="D15" s="8"/>
      <c r="E15" s="3">
        <f>E72+E73+E74+E89+E104</f>
        <v>2107661.7669104505</v>
      </c>
      <c r="F15" s="3">
        <f t="shared" ref="F15:G15" si="15">F72+F73+F74+F89+F104</f>
        <v>0</v>
      </c>
      <c r="G15" s="3">
        <f t="shared" si="15"/>
        <v>0</v>
      </c>
      <c r="H15" s="3">
        <f t="shared" si="4"/>
        <v>2107661.7669104505</v>
      </c>
      <c r="I15" s="3">
        <f t="shared" ref="I15" si="16">I72+I73+I74+I89+I104</f>
        <v>0</v>
      </c>
      <c r="J15" s="3">
        <f t="shared" si="6"/>
        <v>2107661.7669104505</v>
      </c>
      <c r="K15" s="3">
        <f t="shared" ref="K15:L15" si="17">K72+K73+K74+K89+K104</f>
        <v>0</v>
      </c>
      <c r="L15" s="3">
        <f t="shared" si="17"/>
        <v>0</v>
      </c>
      <c r="M15" s="3">
        <f t="shared" si="8"/>
        <v>2107661.7669104505</v>
      </c>
    </row>
    <row r="16" spans="1:14" ht="15.6" x14ac:dyDescent="0.3">
      <c r="A16" s="12" t="s">
        <v>17</v>
      </c>
      <c r="B16" s="8"/>
      <c r="C16" s="8"/>
      <c r="D16" s="8"/>
      <c r="E16" s="10">
        <f>E75+E106</f>
        <v>74773</v>
      </c>
      <c r="F16" s="10">
        <f t="shared" ref="F16:G16" si="18">F75+F106</f>
        <v>-10490</v>
      </c>
      <c r="G16" s="10">
        <f t="shared" si="18"/>
        <v>0</v>
      </c>
      <c r="H16" s="10">
        <f t="shared" si="4"/>
        <v>64283</v>
      </c>
      <c r="I16" s="10">
        <f t="shared" ref="I16" si="19">I75+I106</f>
        <v>0</v>
      </c>
      <c r="J16" s="10">
        <f t="shared" si="6"/>
        <v>64283</v>
      </c>
      <c r="K16" s="10">
        <f t="shared" ref="K16:L16" si="20">K75+K106</f>
        <v>-13750</v>
      </c>
      <c r="L16" s="10">
        <f t="shared" si="20"/>
        <v>58290</v>
      </c>
      <c r="M16" s="10">
        <f t="shared" si="8"/>
        <v>108823</v>
      </c>
    </row>
    <row r="17" spans="1:13" x14ac:dyDescent="0.3">
      <c r="A17" s="38" t="s">
        <v>18</v>
      </c>
      <c r="B17" s="8"/>
      <c r="C17" s="8"/>
      <c r="D17" s="8"/>
      <c r="E17" s="5">
        <f>E75+E108</f>
        <v>16483</v>
      </c>
      <c r="F17" s="5">
        <f t="shared" ref="F17:G17" si="21">F75+F108</f>
        <v>0</v>
      </c>
      <c r="G17" s="5">
        <f t="shared" si="21"/>
        <v>0</v>
      </c>
      <c r="H17" s="5">
        <f t="shared" si="4"/>
        <v>16483</v>
      </c>
      <c r="I17" s="5">
        <f t="shared" ref="I17" si="22">I75+I108</f>
        <v>0</v>
      </c>
      <c r="J17" s="5">
        <f t="shared" si="6"/>
        <v>16483</v>
      </c>
      <c r="K17" s="5">
        <f t="shared" ref="K17:L17" si="23">K75+K108</f>
        <v>0</v>
      </c>
      <c r="L17" s="5">
        <f t="shared" si="23"/>
        <v>0</v>
      </c>
      <c r="M17" s="5">
        <f t="shared" si="8"/>
        <v>16483</v>
      </c>
    </row>
    <row r="18" spans="1:13" ht="17.399999999999999" x14ac:dyDescent="0.35">
      <c r="A18" s="11"/>
      <c r="B18" s="8"/>
      <c r="C18" s="8"/>
      <c r="D18" s="8"/>
      <c r="E18" s="10"/>
      <c r="F18" s="10"/>
      <c r="G18" s="10"/>
      <c r="H18" s="10">
        <f t="shared" si="4"/>
        <v>0</v>
      </c>
      <c r="I18" s="10"/>
      <c r="J18" s="10">
        <f t="shared" si="6"/>
        <v>0</v>
      </c>
      <c r="K18" s="10"/>
      <c r="L18" s="10"/>
      <c r="M18" s="10">
        <f t="shared" si="8"/>
        <v>0</v>
      </c>
    </row>
    <row r="19" spans="1:13" x14ac:dyDescent="0.3">
      <c r="A19" s="14" t="s">
        <v>19</v>
      </c>
      <c r="B19" s="15"/>
      <c r="C19" s="16"/>
      <c r="D19" s="17"/>
      <c r="E19" s="18">
        <f>E20+E24+E28+E30</f>
        <v>8851932</v>
      </c>
      <c r="F19" s="18">
        <f t="shared" ref="F19:G19" si="24">F20+F24+F28+F30</f>
        <v>491172</v>
      </c>
      <c r="G19" s="18">
        <f t="shared" si="24"/>
        <v>0</v>
      </c>
      <c r="H19" s="18">
        <f t="shared" si="4"/>
        <v>9343104</v>
      </c>
      <c r="I19" s="18">
        <f t="shared" ref="I19" si="25">I20+I24+I28+I30</f>
        <v>170281</v>
      </c>
      <c r="J19" s="18">
        <f t="shared" si="6"/>
        <v>9513385</v>
      </c>
      <c r="K19" s="18">
        <f t="shared" ref="K19:L19" si="26">K20+K24+K28+K30</f>
        <v>0</v>
      </c>
      <c r="L19" s="18">
        <f t="shared" si="26"/>
        <v>0</v>
      </c>
      <c r="M19" s="18">
        <f t="shared" si="8"/>
        <v>9513385</v>
      </c>
    </row>
    <row r="20" spans="1:13" x14ac:dyDescent="0.3">
      <c r="A20" s="19" t="s">
        <v>20</v>
      </c>
      <c r="B20" s="2">
        <v>20</v>
      </c>
      <c r="C20" s="2">
        <v>41</v>
      </c>
      <c r="D20" s="20"/>
      <c r="E20" s="21">
        <f>E21+E22+E23</f>
        <v>28600</v>
      </c>
      <c r="F20" s="21">
        <f t="shared" ref="F20:G20" si="27">F21+F22+F23</f>
        <v>0</v>
      </c>
      <c r="G20" s="21">
        <f t="shared" si="27"/>
        <v>0</v>
      </c>
      <c r="H20" s="21">
        <f t="shared" si="4"/>
        <v>28600</v>
      </c>
      <c r="I20" s="21">
        <f t="shared" ref="I20" si="28">I21+I22+I23</f>
        <v>15000</v>
      </c>
      <c r="J20" s="21">
        <f t="shared" si="6"/>
        <v>43600</v>
      </c>
      <c r="K20" s="21">
        <f t="shared" ref="K20:L20" si="29">K21+K22+K23</f>
        <v>0</v>
      </c>
      <c r="L20" s="21">
        <f t="shared" si="29"/>
        <v>0</v>
      </c>
      <c r="M20" s="21">
        <f t="shared" si="8"/>
        <v>43600</v>
      </c>
    </row>
    <row r="21" spans="1:13" x14ac:dyDescent="0.3">
      <c r="A21" s="22" t="s">
        <v>21</v>
      </c>
      <c r="B21" s="2"/>
      <c r="C21" s="23"/>
      <c r="D21" s="20"/>
      <c r="E21" s="24">
        <v>1600</v>
      </c>
      <c r="F21" s="24"/>
      <c r="G21" s="24"/>
      <c r="H21" s="24">
        <f t="shared" si="4"/>
        <v>1600</v>
      </c>
      <c r="I21" s="24"/>
      <c r="J21" s="24">
        <f t="shared" si="6"/>
        <v>1600</v>
      </c>
      <c r="K21" s="24"/>
      <c r="L21" s="24"/>
      <c r="M21" s="24">
        <f t="shared" si="8"/>
        <v>1600</v>
      </c>
    </row>
    <row r="22" spans="1:13" x14ac:dyDescent="0.3">
      <c r="A22" s="22" t="s">
        <v>53</v>
      </c>
      <c r="B22" s="2"/>
      <c r="C22" s="23"/>
      <c r="D22" s="20"/>
      <c r="E22" s="24">
        <v>21000</v>
      </c>
      <c r="F22" s="24"/>
      <c r="G22" s="24"/>
      <c r="H22" s="24">
        <f t="shared" si="4"/>
        <v>21000</v>
      </c>
      <c r="I22" s="24"/>
      <c r="J22" s="24">
        <f t="shared" si="6"/>
        <v>21000</v>
      </c>
      <c r="K22" s="24"/>
      <c r="L22" s="24"/>
      <c r="M22" s="24">
        <f t="shared" si="8"/>
        <v>21000</v>
      </c>
    </row>
    <row r="23" spans="1:13" x14ac:dyDescent="0.3">
      <c r="A23" s="22" t="s">
        <v>22</v>
      </c>
      <c r="B23" s="2"/>
      <c r="C23" s="23"/>
      <c r="D23" s="20"/>
      <c r="E23" s="24">
        <v>6000</v>
      </c>
      <c r="F23" s="24"/>
      <c r="G23" s="24"/>
      <c r="H23" s="24">
        <f t="shared" si="4"/>
        <v>6000</v>
      </c>
      <c r="I23" s="24">
        <v>15000</v>
      </c>
      <c r="J23" s="24">
        <f t="shared" si="6"/>
        <v>21000</v>
      </c>
      <c r="K23" s="24"/>
      <c r="L23" s="24"/>
      <c r="M23" s="24">
        <f t="shared" si="8"/>
        <v>21000</v>
      </c>
    </row>
    <row r="24" spans="1:13" x14ac:dyDescent="0.3">
      <c r="A24" s="19" t="s">
        <v>23</v>
      </c>
      <c r="B24" s="2">
        <v>20</v>
      </c>
      <c r="C24" s="2">
        <v>45</v>
      </c>
      <c r="D24" s="20"/>
      <c r="E24" s="21">
        <f>E25+E26+E27</f>
        <v>2938714</v>
      </c>
      <c r="F24" s="21">
        <f>F25+F26+F27</f>
        <v>476836</v>
      </c>
      <c r="G24" s="21">
        <f t="shared" ref="G24" si="30">G25+G26+G27</f>
        <v>0</v>
      </c>
      <c r="H24" s="21">
        <f t="shared" si="4"/>
        <v>3415550</v>
      </c>
      <c r="I24" s="21">
        <f>I25+I26+I27</f>
        <v>155281</v>
      </c>
      <c r="J24" s="21">
        <f t="shared" si="6"/>
        <v>3570831</v>
      </c>
      <c r="K24" s="21">
        <f t="shared" ref="K24:L24" si="31">K25+K26+K27</f>
        <v>0</v>
      </c>
      <c r="L24" s="21">
        <f t="shared" si="31"/>
        <v>0</v>
      </c>
      <c r="M24" s="21">
        <f t="shared" si="8"/>
        <v>3570831</v>
      </c>
    </row>
    <row r="25" spans="1:13" x14ac:dyDescent="0.3">
      <c r="A25" s="22" t="s">
        <v>21</v>
      </c>
      <c r="B25" s="2"/>
      <c r="C25" s="23"/>
      <c r="D25" s="20"/>
      <c r="E25" s="24">
        <v>160000</v>
      </c>
      <c r="F25" s="24">
        <v>-10000</v>
      </c>
      <c r="G25" s="24"/>
      <c r="H25" s="24">
        <f t="shared" si="4"/>
        <v>150000</v>
      </c>
      <c r="I25" s="24"/>
      <c r="J25" s="24">
        <f t="shared" si="6"/>
        <v>150000</v>
      </c>
      <c r="K25" s="24"/>
      <c r="L25" s="24"/>
      <c r="M25" s="24">
        <f t="shared" si="8"/>
        <v>150000</v>
      </c>
    </row>
    <row r="26" spans="1:13" x14ac:dyDescent="0.3">
      <c r="A26" s="22" t="s">
        <v>24</v>
      </c>
      <c r="B26" s="2"/>
      <c r="C26" s="23"/>
      <c r="D26" s="20"/>
      <c r="E26" s="24">
        <v>837000</v>
      </c>
      <c r="F26" s="24">
        <v>12250</v>
      </c>
      <c r="G26" s="24"/>
      <c r="H26" s="24">
        <f t="shared" si="4"/>
        <v>849250</v>
      </c>
      <c r="I26" s="24">
        <v>155281</v>
      </c>
      <c r="J26" s="24">
        <f t="shared" si="6"/>
        <v>1004531</v>
      </c>
      <c r="K26" s="24"/>
      <c r="L26" s="24"/>
      <c r="M26" s="24">
        <f t="shared" si="8"/>
        <v>1004531</v>
      </c>
    </row>
    <row r="27" spans="1:13" x14ac:dyDescent="0.3">
      <c r="A27" s="22" t="s">
        <v>22</v>
      </c>
      <c r="B27" s="2"/>
      <c r="C27" s="23"/>
      <c r="D27" s="20"/>
      <c r="E27" s="24">
        <v>1941714</v>
      </c>
      <c r="F27" s="24">
        <v>474586</v>
      </c>
      <c r="G27" s="24"/>
      <c r="H27" s="24">
        <f t="shared" si="4"/>
        <v>2416300</v>
      </c>
      <c r="I27" s="24"/>
      <c r="J27" s="24">
        <f t="shared" si="6"/>
        <v>2416300</v>
      </c>
      <c r="K27" s="24"/>
      <c r="L27" s="24"/>
      <c r="M27" s="24">
        <f t="shared" si="8"/>
        <v>2416300</v>
      </c>
    </row>
    <row r="28" spans="1:13" x14ac:dyDescent="0.3">
      <c r="A28" s="19" t="s">
        <v>25</v>
      </c>
      <c r="B28" s="2">
        <v>20</v>
      </c>
      <c r="C28" s="2">
        <v>45</v>
      </c>
      <c r="D28" s="2" t="s">
        <v>2</v>
      </c>
      <c r="E28" s="21">
        <f t="shared" ref="E28:L28" si="32">E29</f>
        <v>209618</v>
      </c>
      <c r="F28" s="21">
        <f t="shared" si="32"/>
        <v>14336</v>
      </c>
      <c r="G28" s="21">
        <f t="shared" si="32"/>
        <v>0</v>
      </c>
      <c r="H28" s="21">
        <f t="shared" si="4"/>
        <v>223954</v>
      </c>
      <c r="I28" s="21">
        <f t="shared" si="32"/>
        <v>0</v>
      </c>
      <c r="J28" s="21">
        <f t="shared" si="6"/>
        <v>223954</v>
      </c>
      <c r="K28" s="21">
        <f t="shared" si="32"/>
        <v>0</v>
      </c>
      <c r="L28" s="21">
        <f t="shared" si="32"/>
        <v>0</v>
      </c>
      <c r="M28" s="21">
        <f t="shared" si="8"/>
        <v>223954</v>
      </c>
    </row>
    <row r="29" spans="1:13" x14ac:dyDescent="0.3">
      <c r="A29" s="22" t="s">
        <v>53</v>
      </c>
      <c r="B29" s="2"/>
      <c r="C29" s="23"/>
      <c r="D29" s="20"/>
      <c r="E29" s="24">
        <v>209618</v>
      </c>
      <c r="F29" s="24">
        <v>14336</v>
      </c>
      <c r="G29" s="24"/>
      <c r="H29" s="24">
        <f t="shared" si="4"/>
        <v>223954</v>
      </c>
      <c r="I29" s="24"/>
      <c r="J29" s="24">
        <f t="shared" si="6"/>
        <v>223954</v>
      </c>
      <c r="K29" s="24"/>
      <c r="L29" s="24"/>
      <c r="M29" s="24">
        <f t="shared" si="8"/>
        <v>223954</v>
      </c>
    </row>
    <row r="30" spans="1:13" x14ac:dyDescent="0.3">
      <c r="A30" s="19" t="s">
        <v>26</v>
      </c>
      <c r="B30" s="2">
        <v>20</v>
      </c>
      <c r="C30" s="2">
        <v>45</v>
      </c>
      <c r="D30" s="2" t="s">
        <v>3</v>
      </c>
      <c r="E30" s="21">
        <f t="shared" ref="E30:L30" si="33">E31</f>
        <v>5675000</v>
      </c>
      <c r="F30" s="21">
        <f t="shared" si="33"/>
        <v>0</v>
      </c>
      <c r="G30" s="21">
        <f t="shared" si="33"/>
        <v>0</v>
      </c>
      <c r="H30" s="21">
        <f t="shared" si="4"/>
        <v>5675000</v>
      </c>
      <c r="I30" s="21">
        <f t="shared" si="33"/>
        <v>0</v>
      </c>
      <c r="J30" s="21">
        <f t="shared" si="6"/>
        <v>5675000</v>
      </c>
      <c r="K30" s="21">
        <f t="shared" si="33"/>
        <v>0</v>
      </c>
      <c r="L30" s="21">
        <f t="shared" si="33"/>
        <v>0</v>
      </c>
      <c r="M30" s="21">
        <f t="shared" si="8"/>
        <v>5675000</v>
      </c>
    </row>
    <row r="31" spans="1:13" x14ac:dyDescent="0.3">
      <c r="A31" s="22" t="s">
        <v>24</v>
      </c>
      <c r="B31" s="2"/>
      <c r="C31" s="23"/>
      <c r="D31" s="20"/>
      <c r="E31" s="24">
        <v>5675000</v>
      </c>
      <c r="F31" s="24"/>
      <c r="G31" s="24"/>
      <c r="H31" s="24">
        <f t="shared" si="4"/>
        <v>5675000</v>
      </c>
      <c r="I31" s="24"/>
      <c r="J31" s="24">
        <f t="shared" si="6"/>
        <v>5675000</v>
      </c>
      <c r="K31" s="24"/>
      <c r="L31" s="24"/>
      <c r="M31" s="24">
        <f t="shared" si="8"/>
        <v>5675000</v>
      </c>
    </row>
    <row r="32" spans="1:13" x14ac:dyDescent="0.3">
      <c r="A32" s="25"/>
      <c r="B32" s="2"/>
      <c r="C32" s="26"/>
      <c r="D32" s="20"/>
      <c r="E32" s="24"/>
      <c r="F32" s="24"/>
      <c r="G32" s="24"/>
      <c r="H32" s="24">
        <f t="shared" si="4"/>
        <v>0</v>
      </c>
      <c r="I32" s="24"/>
      <c r="J32" s="24">
        <f t="shared" si="6"/>
        <v>0</v>
      </c>
      <c r="K32" s="24"/>
      <c r="L32" s="24"/>
      <c r="M32" s="24">
        <f t="shared" si="8"/>
        <v>0</v>
      </c>
    </row>
    <row r="33" spans="1:13" x14ac:dyDescent="0.3">
      <c r="A33" s="14" t="s">
        <v>27</v>
      </c>
      <c r="B33" s="27">
        <v>20</v>
      </c>
      <c r="C33" s="27">
        <v>50</v>
      </c>
      <c r="D33" s="28"/>
      <c r="E33" s="29">
        <f>E34+E35+E36+E37+E38</f>
        <v>10753910.426654978</v>
      </c>
      <c r="F33" s="29">
        <f t="shared" ref="F33:G33" si="34">F34+F35+F36+F37+F38</f>
        <v>0</v>
      </c>
      <c r="G33" s="29">
        <f t="shared" si="34"/>
        <v>0</v>
      </c>
      <c r="H33" s="29">
        <f t="shared" si="4"/>
        <v>10753910.426654978</v>
      </c>
      <c r="I33" s="29">
        <f t="shared" ref="I33" si="35">I34+I35+I36+I37+I38</f>
        <v>0</v>
      </c>
      <c r="J33" s="29">
        <f t="shared" si="6"/>
        <v>10753910.426654978</v>
      </c>
      <c r="K33" s="29">
        <f t="shared" ref="K33:L33" si="36">K34+K35+K36+K37+K38</f>
        <v>0</v>
      </c>
      <c r="L33" s="29">
        <f t="shared" si="36"/>
        <v>0</v>
      </c>
      <c r="M33" s="29">
        <f t="shared" si="8"/>
        <v>10753910.426654978</v>
      </c>
    </row>
    <row r="34" spans="1:13" x14ac:dyDescent="0.3">
      <c r="A34" s="30" t="s">
        <v>28</v>
      </c>
      <c r="B34" s="20"/>
      <c r="C34" s="20"/>
      <c r="D34" s="20"/>
      <c r="E34" s="24">
        <v>378321.76760873367</v>
      </c>
      <c r="F34" s="24"/>
      <c r="G34" s="24"/>
      <c r="H34" s="24">
        <f t="shared" si="4"/>
        <v>378321.76760873367</v>
      </c>
      <c r="I34" s="24"/>
      <c r="J34" s="24">
        <f t="shared" si="6"/>
        <v>378321.76760873367</v>
      </c>
      <c r="K34" s="24"/>
      <c r="L34" s="24"/>
      <c r="M34" s="24">
        <f t="shared" si="8"/>
        <v>378321.76760873367</v>
      </c>
    </row>
    <row r="35" spans="1:13" x14ac:dyDescent="0.3">
      <c r="A35" s="30" t="s">
        <v>21</v>
      </c>
      <c r="B35" s="20"/>
      <c r="C35" s="20"/>
      <c r="D35" s="20"/>
      <c r="E35" s="24">
        <v>863420.46465243865</v>
      </c>
      <c r="F35" s="24"/>
      <c r="G35" s="24"/>
      <c r="H35" s="24">
        <f t="shared" si="4"/>
        <v>863420.46465243865</v>
      </c>
      <c r="I35" s="24"/>
      <c r="J35" s="24">
        <f t="shared" si="6"/>
        <v>863420.46465243865</v>
      </c>
      <c r="K35" s="24"/>
      <c r="L35" s="24"/>
      <c r="M35" s="24">
        <f t="shared" si="8"/>
        <v>863420.46465243865</v>
      </c>
    </row>
    <row r="36" spans="1:13" x14ac:dyDescent="0.3">
      <c r="A36" s="30" t="s">
        <v>53</v>
      </c>
      <c r="B36" s="20"/>
      <c r="C36" s="20"/>
      <c r="D36" s="20"/>
      <c r="E36" s="24">
        <v>2332974.077196673</v>
      </c>
      <c r="F36" s="24"/>
      <c r="G36" s="24"/>
      <c r="H36" s="24">
        <f t="shared" si="4"/>
        <v>2332974.077196673</v>
      </c>
      <c r="I36" s="24"/>
      <c r="J36" s="24">
        <f t="shared" si="6"/>
        <v>2332974.077196673</v>
      </c>
      <c r="K36" s="24"/>
      <c r="L36" s="24"/>
      <c r="M36" s="24">
        <f t="shared" si="8"/>
        <v>2332974.077196673</v>
      </c>
    </row>
    <row r="37" spans="1:13" x14ac:dyDescent="0.3">
      <c r="A37" s="30" t="s">
        <v>24</v>
      </c>
      <c r="B37" s="20"/>
      <c r="C37" s="20"/>
      <c r="D37" s="20"/>
      <c r="E37" s="24">
        <v>3174380.9833465787</v>
      </c>
      <c r="F37" s="24"/>
      <c r="G37" s="24"/>
      <c r="H37" s="24">
        <f t="shared" si="4"/>
        <v>3174380.9833465787</v>
      </c>
      <c r="I37" s="24"/>
      <c r="J37" s="24">
        <f t="shared" si="6"/>
        <v>3174380.9833465787</v>
      </c>
      <c r="K37" s="24"/>
      <c r="L37" s="24"/>
      <c r="M37" s="24">
        <f t="shared" si="8"/>
        <v>3174380.9833465787</v>
      </c>
    </row>
    <row r="38" spans="1:13" x14ac:dyDescent="0.3">
      <c r="A38" s="30" t="s">
        <v>22</v>
      </c>
      <c r="B38" s="20"/>
      <c r="C38" s="20"/>
      <c r="D38" s="20"/>
      <c r="E38" s="24">
        <v>4004813.133850554</v>
      </c>
      <c r="F38" s="24"/>
      <c r="G38" s="24"/>
      <c r="H38" s="24">
        <f t="shared" si="4"/>
        <v>4004813.133850554</v>
      </c>
      <c r="I38" s="24"/>
      <c r="J38" s="24">
        <f t="shared" si="6"/>
        <v>4004813.133850554</v>
      </c>
      <c r="K38" s="24"/>
      <c r="L38" s="24"/>
      <c r="M38" s="24">
        <f t="shared" si="8"/>
        <v>4004813.133850554</v>
      </c>
    </row>
    <row r="39" spans="1:13" x14ac:dyDescent="0.3">
      <c r="A39" s="25"/>
      <c r="B39" s="20"/>
      <c r="C39" s="20"/>
      <c r="D39" s="20"/>
      <c r="E39" s="24"/>
      <c r="F39" s="24"/>
      <c r="G39" s="24"/>
      <c r="H39" s="24">
        <f t="shared" si="4"/>
        <v>0</v>
      </c>
      <c r="I39" s="24"/>
      <c r="J39" s="24">
        <f t="shared" si="6"/>
        <v>0</v>
      </c>
      <c r="K39" s="24"/>
      <c r="L39" s="24"/>
      <c r="M39" s="24">
        <f t="shared" si="8"/>
        <v>0</v>
      </c>
    </row>
    <row r="40" spans="1:13" x14ac:dyDescent="0.3">
      <c r="A40" s="31" t="s">
        <v>29</v>
      </c>
      <c r="B40" s="28"/>
      <c r="C40" s="28"/>
      <c r="D40" s="28"/>
      <c r="E40" s="29">
        <f>E41+E47</f>
        <v>5328169.6850222647</v>
      </c>
      <c r="F40" s="29">
        <f t="shared" ref="F40:G40" si="37">F41+F47</f>
        <v>-491172.00002000027</v>
      </c>
      <c r="G40" s="29">
        <f t="shared" si="37"/>
        <v>8200000</v>
      </c>
      <c r="H40" s="29">
        <f t="shared" si="4"/>
        <v>13036997.685002264</v>
      </c>
      <c r="I40" s="29">
        <f t="shared" ref="I40" si="38">I41+I47</f>
        <v>-170281</v>
      </c>
      <c r="J40" s="29">
        <f t="shared" si="6"/>
        <v>12866716.685002264</v>
      </c>
      <c r="K40" s="29">
        <f>K41+K47+K53</f>
        <v>-393786</v>
      </c>
      <c r="L40" s="29">
        <f>L41+L47+L53</f>
        <v>3079934</v>
      </c>
      <c r="M40" s="29">
        <f t="shared" si="8"/>
        <v>15552864.685002264</v>
      </c>
    </row>
    <row r="41" spans="1:13" x14ac:dyDescent="0.3">
      <c r="A41" s="19" t="s">
        <v>30</v>
      </c>
      <c r="B41" s="2">
        <v>20</v>
      </c>
      <c r="C41" s="2">
        <v>55</v>
      </c>
      <c r="D41" s="20"/>
      <c r="E41" s="21">
        <f>E42+E43+E44+E45+E46</f>
        <v>4376575.8304300103</v>
      </c>
      <c r="F41" s="21">
        <f t="shared" ref="F41:G41" si="39">F42+F43+F44+F45+F46</f>
        <v>-491172.00002000027</v>
      </c>
      <c r="G41" s="21">
        <f t="shared" si="39"/>
        <v>8200000</v>
      </c>
      <c r="H41" s="21">
        <f t="shared" si="4"/>
        <v>12085403.830410011</v>
      </c>
      <c r="I41" s="21">
        <f t="shared" ref="I41" si="40">I42+I43+I44+I45+I46</f>
        <v>-170281</v>
      </c>
      <c r="J41" s="21">
        <f t="shared" si="6"/>
        <v>11915122.830410011</v>
      </c>
      <c r="K41" s="21">
        <f t="shared" ref="K41:L41" si="41">K42+K43+K44+K45+K46</f>
        <v>-393786</v>
      </c>
      <c r="L41" s="21">
        <f t="shared" si="41"/>
        <v>3005675</v>
      </c>
      <c r="M41" s="21">
        <f t="shared" si="8"/>
        <v>14527011.830410011</v>
      </c>
    </row>
    <row r="42" spans="1:13" x14ac:dyDescent="0.3">
      <c r="A42" s="22" t="s">
        <v>28</v>
      </c>
      <c r="B42" s="20"/>
      <c r="C42" s="20"/>
      <c r="D42" s="20"/>
      <c r="E42" s="24">
        <v>162073.35297356412</v>
      </c>
      <c r="F42" s="24">
        <v>-18189.081147978501</v>
      </c>
      <c r="G42" s="24"/>
      <c r="H42" s="24">
        <f t="shared" si="4"/>
        <v>143884.27182558563</v>
      </c>
      <c r="I42" s="24"/>
      <c r="J42" s="24">
        <f t="shared" si="6"/>
        <v>143884.27182558563</v>
      </c>
      <c r="K42" s="24"/>
      <c r="L42" s="24">
        <v>224351</v>
      </c>
      <c r="M42" s="24">
        <f t="shared" si="8"/>
        <v>368235.27182558563</v>
      </c>
    </row>
    <row r="43" spans="1:13" x14ac:dyDescent="0.3">
      <c r="A43" s="22" t="s">
        <v>21</v>
      </c>
      <c r="B43" s="20"/>
      <c r="C43" s="20"/>
      <c r="D43" s="20"/>
      <c r="E43" s="24">
        <v>228999.92818342047</v>
      </c>
      <c r="F43" s="24">
        <v>-25700.080859614802</v>
      </c>
      <c r="G43" s="24"/>
      <c r="H43" s="24">
        <f t="shared" si="4"/>
        <v>203299.84732380568</v>
      </c>
      <c r="I43" s="24"/>
      <c r="J43" s="24">
        <f t="shared" si="6"/>
        <v>203299.84732380568</v>
      </c>
      <c r="K43" s="24"/>
      <c r="L43" s="24">
        <v>1010056</v>
      </c>
      <c r="M43" s="24">
        <f t="shared" si="8"/>
        <v>1213355.8473238056</v>
      </c>
    </row>
    <row r="44" spans="1:13" x14ac:dyDescent="0.3">
      <c r="A44" s="22" t="s">
        <v>53</v>
      </c>
      <c r="B44" s="20"/>
      <c r="C44" s="20"/>
      <c r="D44" s="20"/>
      <c r="E44" s="24">
        <v>1010183.1256617623</v>
      </c>
      <c r="F44" s="24">
        <v>-113370.288883808</v>
      </c>
      <c r="G44" s="24">
        <v>2600000</v>
      </c>
      <c r="H44" s="24">
        <f t="shared" si="4"/>
        <v>3496812.8367779544</v>
      </c>
      <c r="I44" s="24"/>
      <c r="J44" s="24">
        <f t="shared" si="6"/>
        <v>3496812.8367779544</v>
      </c>
      <c r="K44" s="24">
        <v>-50295</v>
      </c>
      <c r="L44" s="24">
        <v>814095</v>
      </c>
      <c r="M44" s="24">
        <f t="shared" si="8"/>
        <v>4260612.8367779544</v>
      </c>
    </row>
    <row r="45" spans="1:13" x14ac:dyDescent="0.3">
      <c r="A45" s="22" t="s">
        <v>24</v>
      </c>
      <c r="B45" s="20"/>
      <c r="C45" s="20"/>
      <c r="D45" s="20"/>
      <c r="E45" s="24">
        <v>1765291.5112580643</v>
      </c>
      <c r="F45" s="24">
        <v>-198114.18693452899</v>
      </c>
      <c r="G45" s="24">
        <v>3500000</v>
      </c>
      <c r="H45" s="24">
        <f t="shared" si="4"/>
        <v>5067177.324323535</v>
      </c>
      <c r="I45" s="24">
        <v>-155281</v>
      </c>
      <c r="J45" s="24">
        <f t="shared" si="6"/>
        <v>4911896.324323535</v>
      </c>
      <c r="K45" s="24">
        <v>-343491</v>
      </c>
      <c r="L45" s="24">
        <v>555385</v>
      </c>
      <c r="M45" s="24">
        <f>J45+K45+L45</f>
        <v>5123790.324323535</v>
      </c>
    </row>
    <row r="46" spans="1:13" x14ac:dyDescent="0.3">
      <c r="A46" s="22" t="s">
        <v>22</v>
      </c>
      <c r="B46" s="20"/>
      <c r="C46" s="20"/>
      <c r="D46" s="20"/>
      <c r="E46" s="24">
        <v>1210027.9123531987</v>
      </c>
      <c r="F46" s="24">
        <v>-135798.36219407001</v>
      </c>
      <c r="G46" s="24">
        <v>2100000</v>
      </c>
      <c r="H46" s="24">
        <f t="shared" si="4"/>
        <v>3174229.5501591288</v>
      </c>
      <c r="I46" s="24">
        <v>-15000</v>
      </c>
      <c r="J46" s="24">
        <f t="shared" si="6"/>
        <v>3159229.5501591288</v>
      </c>
      <c r="K46" s="24"/>
      <c r="L46" s="24">
        <v>401788</v>
      </c>
      <c r="M46" s="24">
        <f t="shared" si="8"/>
        <v>3561017.5501591288</v>
      </c>
    </row>
    <row r="47" spans="1:13" x14ac:dyDescent="0.3">
      <c r="A47" s="19" t="s">
        <v>31</v>
      </c>
      <c r="B47" s="2">
        <v>20</v>
      </c>
      <c r="C47" s="2">
        <v>55</v>
      </c>
      <c r="D47" s="2" t="s">
        <v>4</v>
      </c>
      <c r="E47" s="21">
        <f>E48+E49+E50+E51+E52</f>
        <v>951593.85459225439</v>
      </c>
      <c r="F47" s="21">
        <f t="shared" ref="F47:G47" si="42">F48+F49+F50+F51+F52</f>
        <v>0</v>
      </c>
      <c r="G47" s="21">
        <f t="shared" si="42"/>
        <v>0</v>
      </c>
      <c r="H47" s="21">
        <f t="shared" si="4"/>
        <v>951593.85459225439</v>
      </c>
      <c r="I47" s="21">
        <f t="shared" ref="I47" si="43">I48+I49+I50+I51+I52</f>
        <v>0</v>
      </c>
      <c r="J47" s="21">
        <f t="shared" si="6"/>
        <v>951593.85459225439</v>
      </c>
      <c r="K47" s="21">
        <f t="shared" ref="K47:L47" si="44">K48+K49+K50+K51+K52</f>
        <v>0</v>
      </c>
      <c r="L47" s="21">
        <f t="shared" si="44"/>
        <v>0</v>
      </c>
      <c r="M47" s="21">
        <f t="shared" si="8"/>
        <v>951593.85459225439</v>
      </c>
    </row>
    <row r="48" spans="1:13" x14ac:dyDescent="0.3">
      <c r="A48" s="22" t="s">
        <v>28</v>
      </c>
      <c r="B48" s="20"/>
      <c r="C48" s="20"/>
      <c r="D48" s="20"/>
      <c r="E48" s="24">
        <v>49921.419708530215</v>
      </c>
      <c r="F48" s="24"/>
      <c r="G48" s="24"/>
      <c r="H48" s="24">
        <f t="shared" si="4"/>
        <v>49921.419708530215</v>
      </c>
      <c r="I48" s="24"/>
      <c r="J48" s="24">
        <f t="shared" si="6"/>
        <v>49921.419708530215</v>
      </c>
      <c r="K48" s="24"/>
      <c r="L48" s="24"/>
      <c r="M48" s="24">
        <f t="shared" si="8"/>
        <v>49921.419708530215</v>
      </c>
    </row>
    <row r="49" spans="1:13" x14ac:dyDescent="0.3">
      <c r="A49" s="22" t="s">
        <v>21</v>
      </c>
      <c r="B49" s="20"/>
      <c r="C49" s="20"/>
      <c r="D49" s="20"/>
      <c r="E49" s="24">
        <v>49921.419708530222</v>
      </c>
      <c r="F49" s="24"/>
      <c r="G49" s="24"/>
      <c r="H49" s="24">
        <f t="shared" si="4"/>
        <v>49921.419708530222</v>
      </c>
      <c r="I49" s="24"/>
      <c r="J49" s="24">
        <f t="shared" si="6"/>
        <v>49921.419708530222</v>
      </c>
      <c r="K49" s="24"/>
      <c r="L49" s="24"/>
      <c r="M49" s="24">
        <f t="shared" si="8"/>
        <v>49921.419708530222</v>
      </c>
    </row>
    <row r="50" spans="1:13" x14ac:dyDescent="0.3">
      <c r="A50" s="22" t="s">
        <v>53</v>
      </c>
      <c r="B50" s="20"/>
      <c r="C50" s="20"/>
      <c r="D50" s="20"/>
      <c r="E50" s="24">
        <v>99842.839417060371</v>
      </c>
      <c r="F50" s="24"/>
      <c r="G50" s="24"/>
      <c r="H50" s="24">
        <f t="shared" si="4"/>
        <v>99842.839417060371</v>
      </c>
      <c r="I50" s="24"/>
      <c r="J50" s="24">
        <f t="shared" si="6"/>
        <v>99842.839417060371</v>
      </c>
      <c r="K50" s="24"/>
      <c r="L50" s="24"/>
      <c r="M50" s="24">
        <f t="shared" si="8"/>
        <v>99842.839417060371</v>
      </c>
    </row>
    <row r="51" spans="1:13" x14ac:dyDescent="0.3">
      <c r="A51" s="22" t="s">
        <v>24</v>
      </c>
      <c r="B51" s="20"/>
      <c r="C51" s="20"/>
      <c r="D51" s="20"/>
      <c r="E51" s="24">
        <v>299528.51825118141</v>
      </c>
      <c r="F51" s="24"/>
      <c r="G51" s="24"/>
      <c r="H51" s="24">
        <f t="shared" si="4"/>
        <v>299528.51825118141</v>
      </c>
      <c r="I51" s="24"/>
      <c r="J51" s="24">
        <f t="shared" si="6"/>
        <v>299528.51825118141</v>
      </c>
      <c r="K51" s="24"/>
      <c r="L51" s="24"/>
      <c r="M51" s="24">
        <f t="shared" si="8"/>
        <v>299528.51825118141</v>
      </c>
    </row>
    <row r="52" spans="1:13" x14ac:dyDescent="0.3">
      <c r="A52" s="22" t="s">
        <v>22</v>
      </c>
      <c r="B52" s="20"/>
      <c r="C52" s="20"/>
      <c r="D52" s="20"/>
      <c r="E52" s="24">
        <v>452379.65750695218</v>
      </c>
      <c r="F52" s="24"/>
      <c r="G52" s="24"/>
      <c r="H52" s="24">
        <f t="shared" si="4"/>
        <v>452379.65750695218</v>
      </c>
      <c r="I52" s="24"/>
      <c r="J52" s="24">
        <f t="shared" si="6"/>
        <v>452379.65750695218</v>
      </c>
      <c r="K52" s="24"/>
      <c r="L52" s="24"/>
      <c r="M52" s="24">
        <f t="shared" si="8"/>
        <v>452379.65750695218</v>
      </c>
    </row>
    <row r="53" spans="1:13" x14ac:dyDescent="0.3">
      <c r="A53" s="69" t="s">
        <v>59</v>
      </c>
      <c r="B53" s="20">
        <v>20</v>
      </c>
      <c r="C53" s="20">
        <v>55</v>
      </c>
      <c r="D53" s="27" t="s">
        <v>60</v>
      </c>
      <c r="E53" s="24"/>
      <c r="F53" s="24"/>
      <c r="G53" s="24"/>
      <c r="H53" s="24"/>
      <c r="I53" s="24"/>
      <c r="J53" s="24"/>
      <c r="K53" s="24">
        <f>K54</f>
        <v>0</v>
      </c>
      <c r="L53" s="24">
        <f>L54</f>
        <v>74259</v>
      </c>
      <c r="M53" s="24">
        <f t="shared" si="8"/>
        <v>74259</v>
      </c>
    </row>
    <row r="54" spans="1:13" x14ac:dyDescent="0.3">
      <c r="A54" s="70" t="s">
        <v>24</v>
      </c>
      <c r="B54" s="20"/>
      <c r="C54" s="20"/>
      <c r="D54" s="20"/>
      <c r="E54" s="24"/>
      <c r="F54" s="24"/>
      <c r="G54" s="24"/>
      <c r="H54" s="24"/>
      <c r="I54" s="24"/>
      <c r="J54" s="24"/>
      <c r="K54" s="24"/>
      <c r="L54" s="24">
        <v>74259</v>
      </c>
      <c r="M54" s="24">
        <f t="shared" si="8"/>
        <v>74259</v>
      </c>
    </row>
    <row r="55" spans="1:13" x14ac:dyDescent="0.3">
      <c r="A55" s="22"/>
      <c r="B55" s="20"/>
      <c r="C55" s="20"/>
      <c r="D55" s="20"/>
      <c r="E55" s="24"/>
      <c r="F55" s="24"/>
      <c r="G55" s="24"/>
      <c r="H55" s="24"/>
      <c r="I55" s="24"/>
      <c r="J55" s="24"/>
      <c r="K55" s="24"/>
      <c r="L55" s="24"/>
      <c r="M55" s="24">
        <f t="shared" si="8"/>
        <v>0</v>
      </c>
    </row>
    <row r="56" spans="1:13" x14ac:dyDescent="0.3">
      <c r="A56" s="31" t="s">
        <v>33</v>
      </c>
      <c r="B56" s="32"/>
      <c r="C56" s="32"/>
      <c r="D56" s="32"/>
      <c r="E56" s="33">
        <f>E57+E60</f>
        <v>2686991.7521771998</v>
      </c>
      <c r="F56" s="33">
        <f t="shared" ref="F56:G56" si="45">F57+F60</f>
        <v>0</v>
      </c>
      <c r="G56" s="33">
        <f t="shared" si="45"/>
        <v>0</v>
      </c>
      <c r="H56" s="33">
        <f t="shared" si="4"/>
        <v>2686991.7521771998</v>
      </c>
      <c r="I56" s="33">
        <f t="shared" ref="I56" si="46">I57+I60</f>
        <v>0</v>
      </c>
      <c r="J56" s="33">
        <f t="shared" si="6"/>
        <v>2686991.7521771998</v>
      </c>
      <c r="K56" s="33">
        <f>K57+K60</f>
        <v>0</v>
      </c>
      <c r="L56" s="33">
        <f>L57+L60</f>
        <v>0</v>
      </c>
      <c r="M56" s="33">
        <f t="shared" si="8"/>
        <v>2686991.7521771998</v>
      </c>
    </row>
    <row r="57" spans="1:13" x14ac:dyDescent="0.3">
      <c r="A57" s="19" t="s">
        <v>27</v>
      </c>
      <c r="B57" s="2">
        <v>40</v>
      </c>
      <c r="C57" s="2">
        <v>50</v>
      </c>
      <c r="D57" s="8"/>
      <c r="E57" s="21">
        <f>E58+E59</f>
        <v>808298.3910099999</v>
      </c>
      <c r="F57" s="21">
        <f t="shared" ref="F57:G57" si="47">F58+F59</f>
        <v>0</v>
      </c>
      <c r="G57" s="21">
        <f t="shared" si="47"/>
        <v>0</v>
      </c>
      <c r="H57" s="21">
        <f t="shared" si="4"/>
        <v>808298.3910099999</v>
      </c>
      <c r="I57" s="21">
        <f t="shared" ref="I57" si="48">I58+I59</f>
        <v>0</v>
      </c>
      <c r="J57" s="21">
        <f t="shared" si="6"/>
        <v>808298.3910099999</v>
      </c>
      <c r="K57" s="21">
        <f>K58+K59</f>
        <v>0</v>
      </c>
      <c r="L57" s="21">
        <f>L58+L59</f>
        <v>0</v>
      </c>
      <c r="M57" s="21">
        <f t="shared" si="8"/>
        <v>808298.3910099999</v>
      </c>
    </row>
    <row r="58" spans="1:13" x14ac:dyDescent="0.3">
      <c r="A58" s="22" t="s">
        <v>21</v>
      </c>
      <c r="B58" s="20"/>
      <c r="C58" s="20"/>
      <c r="D58" s="8"/>
      <c r="E58" s="24">
        <v>70192.94998819998</v>
      </c>
      <c r="F58" s="24"/>
      <c r="G58" s="24"/>
      <c r="H58" s="24">
        <f t="shared" si="4"/>
        <v>70192.94998819998</v>
      </c>
      <c r="I58" s="24"/>
      <c r="J58" s="24">
        <f t="shared" si="6"/>
        <v>70192.94998819998</v>
      </c>
      <c r="K58" s="24"/>
      <c r="L58" s="24"/>
      <c r="M58" s="24">
        <f t="shared" si="8"/>
        <v>70192.94998819998</v>
      </c>
    </row>
    <row r="59" spans="1:13" x14ac:dyDescent="0.3">
      <c r="A59" s="22" t="s">
        <v>53</v>
      </c>
      <c r="B59" s="20"/>
      <c r="C59" s="20"/>
      <c r="D59" s="8"/>
      <c r="E59" s="24">
        <v>738105.44102179992</v>
      </c>
      <c r="F59" s="24"/>
      <c r="G59" s="24"/>
      <c r="H59" s="24">
        <f t="shared" si="4"/>
        <v>738105.44102179992</v>
      </c>
      <c r="I59" s="24"/>
      <c r="J59" s="24">
        <f t="shared" si="6"/>
        <v>738105.44102179992</v>
      </c>
      <c r="K59" s="24"/>
      <c r="L59" s="24"/>
      <c r="M59" s="24">
        <f t="shared" si="8"/>
        <v>738105.44102179992</v>
      </c>
    </row>
    <row r="60" spans="1:13" x14ac:dyDescent="0.3">
      <c r="A60" s="19" t="s">
        <v>32</v>
      </c>
      <c r="B60" s="2">
        <v>40</v>
      </c>
      <c r="C60" s="2">
        <v>55</v>
      </c>
      <c r="D60" s="8"/>
      <c r="E60" s="21">
        <f t="shared" ref="E60:G60" si="49">E61+E62</f>
        <v>1878693.3611671999</v>
      </c>
      <c r="F60" s="21">
        <f t="shared" si="49"/>
        <v>0</v>
      </c>
      <c r="G60" s="21">
        <f t="shared" si="49"/>
        <v>0</v>
      </c>
      <c r="H60" s="21">
        <f t="shared" si="4"/>
        <v>1878693.3611671999</v>
      </c>
      <c r="I60" s="21">
        <f t="shared" ref="I60" si="50">I61+I62</f>
        <v>0</v>
      </c>
      <c r="J60" s="21">
        <f t="shared" si="6"/>
        <v>1878693.3611671999</v>
      </c>
      <c r="K60" s="21">
        <f t="shared" ref="K60:L60" si="51">K61+K62</f>
        <v>0</v>
      </c>
      <c r="L60" s="21">
        <f t="shared" si="51"/>
        <v>0</v>
      </c>
      <c r="M60" s="21">
        <f t="shared" si="8"/>
        <v>1878693.3611671999</v>
      </c>
    </row>
    <row r="61" spans="1:13" x14ac:dyDescent="0.3">
      <c r="A61" s="22" t="s">
        <v>21</v>
      </c>
      <c r="B61" s="2"/>
      <c r="C61" s="2"/>
      <c r="D61" s="8"/>
      <c r="E61" s="24">
        <v>291229.46209819999</v>
      </c>
      <c r="F61" s="24"/>
      <c r="G61" s="24"/>
      <c r="H61" s="24">
        <f t="shared" si="4"/>
        <v>291229.46209819999</v>
      </c>
      <c r="I61" s="24"/>
      <c r="J61" s="24">
        <f t="shared" si="6"/>
        <v>291229.46209819999</v>
      </c>
      <c r="K61" s="24"/>
      <c r="L61" s="24"/>
      <c r="M61" s="24">
        <f t="shared" si="8"/>
        <v>291229.46209819999</v>
      </c>
    </row>
    <row r="62" spans="1:13" x14ac:dyDescent="0.3">
      <c r="A62" s="22" t="s">
        <v>53</v>
      </c>
      <c r="B62" s="2"/>
      <c r="C62" s="2"/>
      <c r="D62" s="8"/>
      <c r="E62" s="24">
        <v>1587463.899069</v>
      </c>
      <c r="F62" s="24"/>
      <c r="G62" s="24"/>
      <c r="H62" s="24">
        <f t="shared" si="4"/>
        <v>1587463.899069</v>
      </c>
      <c r="I62" s="24"/>
      <c r="J62" s="24">
        <f t="shared" si="6"/>
        <v>1587463.899069</v>
      </c>
      <c r="K62" s="24"/>
      <c r="L62" s="24"/>
      <c r="M62" s="24">
        <f t="shared" si="8"/>
        <v>1587463.899069</v>
      </c>
    </row>
    <row r="63" spans="1:13" x14ac:dyDescent="0.3">
      <c r="A63" s="34"/>
      <c r="B63" s="2"/>
      <c r="C63" s="2"/>
      <c r="D63" s="8"/>
      <c r="E63" s="24"/>
      <c r="F63" s="24"/>
      <c r="G63" s="24"/>
      <c r="H63" s="24">
        <f t="shared" si="4"/>
        <v>0</v>
      </c>
      <c r="I63" s="24"/>
      <c r="J63" s="24">
        <f t="shared" si="6"/>
        <v>0</v>
      </c>
      <c r="K63" s="24"/>
      <c r="L63" s="24"/>
      <c r="M63" s="24">
        <f t="shared" si="8"/>
        <v>0</v>
      </c>
    </row>
    <row r="64" spans="1:13" x14ac:dyDescent="0.3">
      <c r="A64" s="31" t="s">
        <v>34</v>
      </c>
      <c r="B64" s="2">
        <v>60</v>
      </c>
      <c r="C64" s="20">
        <v>610</v>
      </c>
      <c r="D64" s="8"/>
      <c r="E64" s="29">
        <f t="shared" ref="E64:G64" si="52">E65+E66+E67+E68+E69</f>
        <v>3401</v>
      </c>
      <c r="F64" s="29">
        <f t="shared" si="52"/>
        <v>0</v>
      </c>
      <c r="G64" s="29">
        <f t="shared" si="52"/>
        <v>0</v>
      </c>
      <c r="H64" s="29">
        <f t="shared" si="4"/>
        <v>3401</v>
      </c>
      <c r="I64" s="29">
        <f t="shared" ref="I64" si="53">I65+I66+I67+I68+I69</f>
        <v>0</v>
      </c>
      <c r="J64" s="29">
        <f t="shared" si="6"/>
        <v>3401</v>
      </c>
      <c r="K64" s="29">
        <f t="shared" ref="K64:L64" si="54">K65+K66+K67+K68+K69</f>
        <v>0</v>
      </c>
      <c r="L64" s="29">
        <f t="shared" si="54"/>
        <v>0</v>
      </c>
      <c r="M64" s="29">
        <f t="shared" si="8"/>
        <v>3401</v>
      </c>
    </row>
    <row r="65" spans="1:13" x14ac:dyDescent="0.3">
      <c r="A65" s="22" t="s">
        <v>28</v>
      </c>
      <c r="B65" s="2"/>
      <c r="C65" s="2"/>
      <c r="D65" s="8"/>
      <c r="E65" s="24">
        <v>41</v>
      </c>
      <c r="F65" s="24"/>
      <c r="G65" s="24"/>
      <c r="H65" s="24">
        <f t="shared" si="4"/>
        <v>41</v>
      </c>
      <c r="I65" s="24"/>
      <c r="J65" s="24">
        <f t="shared" si="6"/>
        <v>41</v>
      </c>
      <c r="K65" s="24"/>
      <c r="L65" s="24"/>
      <c r="M65" s="24">
        <f t="shared" si="8"/>
        <v>41</v>
      </c>
    </row>
    <row r="66" spans="1:13" x14ac:dyDescent="0.3">
      <c r="A66" s="22" t="s">
        <v>21</v>
      </c>
      <c r="B66" s="2"/>
      <c r="C66" s="2"/>
      <c r="D66" s="8"/>
      <c r="E66" s="24">
        <v>467</v>
      </c>
      <c r="F66" s="24"/>
      <c r="G66" s="24"/>
      <c r="H66" s="24">
        <f t="shared" si="4"/>
        <v>467</v>
      </c>
      <c r="I66" s="24"/>
      <c r="J66" s="24">
        <f t="shared" si="6"/>
        <v>467</v>
      </c>
      <c r="K66" s="24"/>
      <c r="L66" s="24"/>
      <c r="M66" s="24">
        <f t="shared" si="8"/>
        <v>467</v>
      </c>
    </row>
    <row r="67" spans="1:13" x14ac:dyDescent="0.3">
      <c r="A67" s="22" t="s">
        <v>53</v>
      </c>
      <c r="B67" s="2"/>
      <c r="C67" s="2"/>
      <c r="D67" s="8"/>
      <c r="E67" s="24">
        <v>83</v>
      </c>
      <c r="F67" s="24"/>
      <c r="G67" s="24"/>
      <c r="H67" s="24">
        <f t="shared" si="4"/>
        <v>83</v>
      </c>
      <c r="I67" s="24"/>
      <c r="J67" s="24">
        <f t="shared" si="6"/>
        <v>83</v>
      </c>
      <c r="K67" s="24"/>
      <c r="L67" s="24"/>
      <c r="M67" s="24">
        <f t="shared" si="8"/>
        <v>83</v>
      </c>
    </row>
    <row r="68" spans="1:13" x14ac:dyDescent="0.3">
      <c r="A68" s="22" t="s">
        <v>24</v>
      </c>
      <c r="B68" s="2"/>
      <c r="C68" s="2"/>
      <c r="D68" s="8"/>
      <c r="E68" s="24">
        <v>248</v>
      </c>
      <c r="F68" s="24"/>
      <c r="G68" s="24"/>
      <c r="H68" s="24">
        <f t="shared" si="4"/>
        <v>248</v>
      </c>
      <c r="I68" s="24"/>
      <c r="J68" s="24">
        <f t="shared" si="6"/>
        <v>248</v>
      </c>
      <c r="K68" s="24"/>
      <c r="L68" s="24"/>
      <c r="M68" s="24">
        <f t="shared" si="8"/>
        <v>248</v>
      </c>
    </row>
    <row r="69" spans="1:13" x14ac:dyDescent="0.3">
      <c r="A69" s="22" t="s">
        <v>22</v>
      </c>
      <c r="B69" s="2"/>
      <c r="C69" s="2"/>
      <c r="D69" s="8"/>
      <c r="E69" s="24">
        <v>2562</v>
      </c>
      <c r="F69" s="24"/>
      <c r="G69" s="24"/>
      <c r="H69" s="24">
        <f t="shared" si="4"/>
        <v>2562</v>
      </c>
      <c r="I69" s="24"/>
      <c r="J69" s="24">
        <f t="shared" si="6"/>
        <v>2562</v>
      </c>
      <c r="K69" s="24"/>
      <c r="L69" s="24"/>
      <c r="M69" s="24">
        <f t="shared" si="8"/>
        <v>2562</v>
      </c>
    </row>
    <row r="70" spans="1:13" x14ac:dyDescent="0.3">
      <c r="A70" s="25"/>
      <c r="B70" s="2"/>
      <c r="C70" s="2"/>
      <c r="D70" s="8"/>
      <c r="E70" s="24"/>
      <c r="F70" s="24"/>
      <c r="G70" s="24"/>
      <c r="H70" s="24">
        <f t="shared" si="4"/>
        <v>0</v>
      </c>
      <c r="I70" s="24"/>
      <c r="J70" s="24">
        <f t="shared" si="6"/>
        <v>0</v>
      </c>
      <c r="K70" s="24"/>
      <c r="L70" s="24"/>
      <c r="M70" s="24">
        <f t="shared" si="8"/>
        <v>0</v>
      </c>
    </row>
    <row r="71" spans="1:13" x14ac:dyDescent="0.3">
      <c r="A71" s="31" t="s">
        <v>16</v>
      </c>
      <c r="B71" s="35"/>
      <c r="C71" s="36"/>
      <c r="D71" s="37"/>
      <c r="E71" s="29">
        <f>E72+E73+E74+E75</f>
        <v>1800001.7617404507</v>
      </c>
      <c r="F71" s="29">
        <f t="shared" ref="F71:G71" si="55">F72+F73+F74+F75</f>
        <v>0</v>
      </c>
      <c r="G71" s="29">
        <f t="shared" si="55"/>
        <v>0</v>
      </c>
      <c r="H71" s="29">
        <f t="shared" si="4"/>
        <v>1800001.7617404507</v>
      </c>
      <c r="I71" s="29">
        <f t="shared" ref="I71" si="56">I72+I73+I74+I75</f>
        <v>0</v>
      </c>
      <c r="J71" s="29">
        <f t="shared" si="6"/>
        <v>1800001.7617404507</v>
      </c>
      <c r="K71" s="29">
        <f t="shared" ref="K71:L71" si="57">K72+K73+K74+K75</f>
        <v>0</v>
      </c>
      <c r="L71" s="29">
        <f t="shared" si="57"/>
        <v>0</v>
      </c>
      <c r="M71" s="29">
        <f t="shared" si="8"/>
        <v>1800001.7617404507</v>
      </c>
    </row>
    <row r="72" spans="1:13" x14ac:dyDescent="0.3">
      <c r="A72" s="38" t="s">
        <v>35</v>
      </c>
      <c r="B72" s="2">
        <v>10</v>
      </c>
      <c r="C72" s="2">
        <v>601</v>
      </c>
      <c r="D72" s="36"/>
      <c r="E72" s="39">
        <v>1179308.0450471998</v>
      </c>
      <c r="F72" s="39"/>
      <c r="G72" s="39"/>
      <c r="H72" s="39">
        <f t="shared" si="4"/>
        <v>1179308.0450471998</v>
      </c>
      <c r="I72" s="39"/>
      <c r="J72" s="39">
        <f t="shared" si="6"/>
        <v>1179308.0450471998</v>
      </c>
      <c r="K72" s="39"/>
      <c r="L72" s="39"/>
      <c r="M72" s="39">
        <f t="shared" si="8"/>
        <v>1179308.0450471998</v>
      </c>
    </row>
    <row r="73" spans="1:13" x14ac:dyDescent="0.3">
      <c r="A73" s="34" t="s">
        <v>36</v>
      </c>
      <c r="B73" s="2">
        <v>10</v>
      </c>
      <c r="C73" s="2">
        <v>601</v>
      </c>
      <c r="D73" s="2" t="s">
        <v>4</v>
      </c>
      <c r="E73" s="40">
        <v>221151.97092045093</v>
      </c>
      <c r="F73" s="40"/>
      <c r="G73" s="40"/>
      <c r="H73" s="40">
        <f t="shared" ref="H73:H108" si="58">E73+F73+G73</f>
        <v>221151.97092045093</v>
      </c>
      <c r="I73" s="40"/>
      <c r="J73" s="40">
        <f t="shared" ref="J73:J108" si="59">H73+I73</f>
        <v>221151.97092045093</v>
      </c>
      <c r="K73" s="40"/>
      <c r="L73" s="40"/>
      <c r="M73" s="40">
        <f t="shared" ref="M73:M108" si="60">J73+K73+L73</f>
        <v>221151.97092045093</v>
      </c>
    </row>
    <row r="74" spans="1:13" x14ac:dyDescent="0.3">
      <c r="A74" s="34" t="s">
        <v>37</v>
      </c>
      <c r="B74" s="2">
        <v>40</v>
      </c>
      <c r="C74" s="2">
        <v>601</v>
      </c>
      <c r="D74" s="20"/>
      <c r="E74" s="39">
        <v>395941.7457728</v>
      </c>
      <c r="F74" s="39"/>
      <c r="G74" s="39"/>
      <c r="H74" s="39">
        <f t="shared" si="58"/>
        <v>395941.7457728</v>
      </c>
      <c r="I74" s="39"/>
      <c r="J74" s="39">
        <f t="shared" si="59"/>
        <v>395941.7457728</v>
      </c>
      <c r="K74" s="39"/>
      <c r="L74" s="39"/>
      <c r="M74" s="39">
        <f t="shared" si="60"/>
        <v>395941.7457728</v>
      </c>
    </row>
    <row r="75" spans="1:13" x14ac:dyDescent="0.3">
      <c r="A75" s="34" t="s">
        <v>38</v>
      </c>
      <c r="B75" s="2">
        <v>10</v>
      </c>
      <c r="C75" s="2">
        <v>601002</v>
      </c>
      <c r="D75" s="2"/>
      <c r="E75" s="39">
        <v>3600</v>
      </c>
      <c r="F75" s="39"/>
      <c r="G75" s="39"/>
      <c r="H75" s="39">
        <f t="shared" si="58"/>
        <v>3600</v>
      </c>
      <c r="I75" s="39"/>
      <c r="J75" s="39">
        <f t="shared" si="59"/>
        <v>3600</v>
      </c>
      <c r="K75" s="39"/>
      <c r="L75" s="39"/>
      <c r="M75" s="39">
        <f t="shared" si="60"/>
        <v>3600</v>
      </c>
    </row>
    <row r="76" spans="1:13" x14ac:dyDescent="0.3">
      <c r="A76" s="41"/>
      <c r="B76" s="2"/>
      <c r="C76" s="2"/>
      <c r="D76" s="8"/>
      <c r="E76" s="8"/>
      <c r="F76" s="8"/>
      <c r="G76" s="8"/>
      <c r="H76" s="8">
        <f t="shared" si="58"/>
        <v>0</v>
      </c>
      <c r="I76" s="8"/>
      <c r="J76" s="8">
        <f t="shared" si="59"/>
        <v>0</v>
      </c>
      <c r="K76" s="8"/>
      <c r="L76" s="8"/>
      <c r="M76" s="8">
        <f t="shared" si="60"/>
        <v>0</v>
      </c>
    </row>
    <row r="77" spans="1:13" ht="17.399999999999999" x14ac:dyDescent="0.35">
      <c r="A77" s="60" t="s">
        <v>43</v>
      </c>
      <c r="B77" s="61"/>
      <c r="C77" s="61"/>
      <c r="D77" s="62"/>
      <c r="E77" s="63">
        <f>E78</f>
        <v>748701.86183384096</v>
      </c>
      <c r="F77" s="63">
        <f t="shared" ref="F77:I77" si="61">F78</f>
        <v>0</v>
      </c>
      <c r="G77" s="63">
        <f t="shared" si="61"/>
        <v>0</v>
      </c>
      <c r="H77" s="63">
        <f t="shared" si="58"/>
        <v>748701.86183384096</v>
      </c>
      <c r="I77" s="63">
        <f t="shared" si="61"/>
        <v>0</v>
      </c>
      <c r="J77" s="63">
        <f t="shared" si="59"/>
        <v>748701.86183384096</v>
      </c>
      <c r="K77" s="63">
        <f t="shared" ref="K77:L77" si="62">K78</f>
        <v>-22014</v>
      </c>
      <c r="L77" s="63">
        <f t="shared" si="62"/>
        <v>22920</v>
      </c>
      <c r="M77" s="63">
        <f t="shared" si="60"/>
        <v>749607.86183384096</v>
      </c>
    </row>
    <row r="78" spans="1:13" ht="17.399999999999999" x14ac:dyDescent="0.35">
      <c r="A78" s="43" t="s">
        <v>10</v>
      </c>
      <c r="B78" s="27"/>
      <c r="C78" s="27"/>
      <c r="D78" s="44"/>
      <c r="E78" s="45">
        <f>E79+E80</f>
        <v>748701.86183384096</v>
      </c>
      <c r="F78" s="45">
        <f t="shared" ref="F78:G78" si="63">F79+F80</f>
        <v>0</v>
      </c>
      <c r="G78" s="45">
        <f t="shared" si="63"/>
        <v>0</v>
      </c>
      <c r="H78" s="45">
        <f t="shared" si="58"/>
        <v>748701.86183384096</v>
      </c>
      <c r="I78" s="45">
        <f t="shared" ref="I78" si="64">I79+I80</f>
        <v>0</v>
      </c>
      <c r="J78" s="45">
        <f t="shared" si="59"/>
        <v>748701.86183384096</v>
      </c>
      <c r="K78" s="45">
        <f t="shared" ref="K78:L78" si="65">K79+K80</f>
        <v>-22014</v>
      </c>
      <c r="L78" s="45">
        <f t="shared" si="65"/>
        <v>22920</v>
      </c>
      <c r="M78" s="45">
        <f t="shared" si="60"/>
        <v>749607.86183384096</v>
      </c>
    </row>
    <row r="79" spans="1:13" ht="15.6" x14ac:dyDescent="0.3">
      <c r="A79" s="46" t="s">
        <v>44</v>
      </c>
      <c r="B79" s="27"/>
      <c r="C79" s="27"/>
      <c r="D79" s="44"/>
      <c r="E79" s="47">
        <f>E82+E86</f>
        <v>709468.85665384098</v>
      </c>
      <c r="F79" s="47">
        <f t="shared" ref="F79:G79" si="66">F82+F86</f>
        <v>0</v>
      </c>
      <c r="G79" s="47">
        <f t="shared" si="66"/>
        <v>0</v>
      </c>
      <c r="H79" s="47">
        <f t="shared" si="58"/>
        <v>709468.85665384098</v>
      </c>
      <c r="I79" s="47">
        <f t="shared" ref="I79" si="67">I82+I86</f>
        <v>0</v>
      </c>
      <c r="J79" s="47">
        <f t="shared" si="59"/>
        <v>709468.85665384098</v>
      </c>
      <c r="K79" s="47">
        <f t="shared" ref="K79:L79" si="68">K82+K86</f>
        <v>-22014</v>
      </c>
      <c r="L79" s="47">
        <f t="shared" si="68"/>
        <v>22920</v>
      </c>
      <c r="M79" s="47">
        <f t="shared" si="60"/>
        <v>710374.85665384098</v>
      </c>
    </row>
    <row r="80" spans="1:13" ht="15.6" x14ac:dyDescent="0.3">
      <c r="A80" s="48" t="s">
        <v>45</v>
      </c>
      <c r="B80" s="27"/>
      <c r="C80" s="27"/>
      <c r="D80" s="44"/>
      <c r="E80" s="49">
        <f>E89</f>
        <v>39233.005180000007</v>
      </c>
      <c r="F80" s="49">
        <f t="shared" ref="F80:G80" si="69">F89</f>
        <v>0</v>
      </c>
      <c r="G80" s="49">
        <f t="shared" si="69"/>
        <v>0</v>
      </c>
      <c r="H80" s="49">
        <f t="shared" si="58"/>
        <v>39233.005180000007</v>
      </c>
      <c r="I80" s="49">
        <f t="shared" ref="I80" si="70">I89</f>
        <v>0</v>
      </c>
      <c r="J80" s="49">
        <f t="shared" si="59"/>
        <v>39233.005180000007</v>
      </c>
      <c r="K80" s="49">
        <f t="shared" ref="K80:L80" si="71">K89</f>
        <v>0</v>
      </c>
      <c r="L80" s="49">
        <f t="shared" si="71"/>
        <v>0</v>
      </c>
      <c r="M80" s="49">
        <f t="shared" si="60"/>
        <v>39233.005180000007</v>
      </c>
    </row>
    <row r="81" spans="1:13" x14ac:dyDescent="0.3">
      <c r="A81" s="44"/>
      <c r="B81" s="27"/>
      <c r="C81" s="27"/>
      <c r="D81" s="44"/>
      <c r="E81" s="44"/>
      <c r="F81" s="44"/>
      <c r="G81" s="44"/>
      <c r="H81" s="44">
        <f t="shared" si="58"/>
        <v>0</v>
      </c>
      <c r="I81" s="44"/>
      <c r="J81" s="44">
        <f t="shared" si="59"/>
        <v>0</v>
      </c>
      <c r="K81" s="44"/>
      <c r="L81" s="44"/>
      <c r="M81" s="44">
        <f t="shared" si="60"/>
        <v>0</v>
      </c>
    </row>
    <row r="82" spans="1:13" x14ac:dyDescent="0.3">
      <c r="A82" s="50" t="s">
        <v>27</v>
      </c>
      <c r="B82" s="51"/>
      <c r="C82" s="51"/>
      <c r="D82" s="52"/>
      <c r="E82" s="53">
        <f>E83+E84</f>
        <v>593656.83076384105</v>
      </c>
      <c r="F82" s="53">
        <f t="shared" ref="F82:G82" si="72">F83+F84</f>
        <v>0</v>
      </c>
      <c r="G82" s="53">
        <f t="shared" si="72"/>
        <v>0</v>
      </c>
      <c r="H82" s="53">
        <f t="shared" si="58"/>
        <v>593656.83076384105</v>
      </c>
      <c r="I82" s="53">
        <f t="shared" ref="I82" si="73">I83+I84</f>
        <v>0</v>
      </c>
      <c r="J82" s="53">
        <f t="shared" si="59"/>
        <v>593656.83076384105</v>
      </c>
      <c r="K82" s="53">
        <f>K83+K84</f>
        <v>0</v>
      </c>
      <c r="L82" s="53">
        <f>L83+L84</f>
        <v>0</v>
      </c>
      <c r="M82" s="53">
        <f t="shared" si="60"/>
        <v>593656.83076384105</v>
      </c>
    </row>
    <row r="83" spans="1:13" x14ac:dyDescent="0.3">
      <c r="A83" s="54" t="s">
        <v>46</v>
      </c>
      <c r="B83" s="27">
        <v>10</v>
      </c>
      <c r="C83" s="27">
        <v>50</v>
      </c>
      <c r="D83" s="27" t="s">
        <v>5</v>
      </c>
      <c r="E83" s="55">
        <v>590305.33077384159</v>
      </c>
      <c r="F83" s="55"/>
      <c r="G83" s="55"/>
      <c r="H83" s="55">
        <f t="shared" si="58"/>
        <v>590305.33077384159</v>
      </c>
      <c r="I83" s="55"/>
      <c r="J83" s="55">
        <f t="shared" si="59"/>
        <v>590305.33077384159</v>
      </c>
      <c r="K83" s="55"/>
      <c r="L83" s="55"/>
      <c r="M83" s="55">
        <f t="shared" si="60"/>
        <v>590305.33077384159</v>
      </c>
    </row>
    <row r="84" spans="1:13" x14ac:dyDescent="0.3">
      <c r="A84" s="54" t="s">
        <v>47</v>
      </c>
      <c r="B84" s="27">
        <v>20</v>
      </c>
      <c r="C84" s="27">
        <v>50</v>
      </c>
      <c r="D84" s="27"/>
      <c r="E84" s="55">
        <v>3351.4999899994582</v>
      </c>
      <c r="F84" s="55"/>
      <c r="G84" s="55"/>
      <c r="H84" s="55">
        <f t="shared" si="58"/>
        <v>3351.4999899994582</v>
      </c>
      <c r="I84" s="55"/>
      <c r="J84" s="55">
        <f t="shared" si="59"/>
        <v>3351.4999899994582</v>
      </c>
      <c r="K84" s="55"/>
      <c r="L84" s="55"/>
      <c r="M84" s="55">
        <f t="shared" si="60"/>
        <v>3351.4999899994582</v>
      </c>
    </row>
    <row r="85" spans="1:13" x14ac:dyDescent="0.3">
      <c r="A85" s="44"/>
      <c r="B85" s="27"/>
      <c r="C85" s="27"/>
      <c r="D85" s="44"/>
      <c r="E85" s="44"/>
      <c r="F85" s="44"/>
      <c r="G85" s="44"/>
      <c r="H85" s="44">
        <f t="shared" si="58"/>
        <v>0</v>
      </c>
      <c r="I85" s="44"/>
      <c r="J85" s="44">
        <f t="shared" si="59"/>
        <v>0</v>
      </c>
      <c r="K85" s="44"/>
      <c r="L85" s="44"/>
      <c r="M85" s="44">
        <f t="shared" si="60"/>
        <v>0</v>
      </c>
    </row>
    <row r="86" spans="1:13" x14ac:dyDescent="0.3">
      <c r="A86" s="50" t="s">
        <v>48</v>
      </c>
      <c r="B86" s="51"/>
      <c r="C86" s="51"/>
      <c r="D86" s="52"/>
      <c r="E86" s="53">
        <f>E87</f>
        <v>115812.02588999993</v>
      </c>
      <c r="F86" s="53">
        <f t="shared" ref="F86:I86" si="74">F87</f>
        <v>0</v>
      </c>
      <c r="G86" s="53">
        <f t="shared" si="74"/>
        <v>0</v>
      </c>
      <c r="H86" s="53">
        <f t="shared" si="58"/>
        <v>115812.02588999993</v>
      </c>
      <c r="I86" s="53">
        <f t="shared" si="74"/>
        <v>0</v>
      </c>
      <c r="J86" s="53">
        <f t="shared" si="59"/>
        <v>115812.02588999993</v>
      </c>
      <c r="K86" s="53">
        <f>K87</f>
        <v>-22014</v>
      </c>
      <c r="L86" s="53">
        <f>L87</f>
        <v>22920</v>
      </c>
      <c r="M86" s="53">
        <f t="shared" si="60"/>
        <v>116718.02588999993</v>
      </c>
    </row>
    <row r="87" spans="1:13" x14ac:dyDescent="0.3">
      <c r="A87" s="54" t="s">
        <v>32</v>
      </c>
      <c r="B87" s="27">
        <v>20</v>
      </c>
      <c r="C87" s="27">
        <v>55</v>
      </c>
      <c r="D87" s="27"/>
      <c r="E87" s="55">
        <v>115812.02588999993</v>
      </c>
      <c r="F87" s="55"/>
      <c r="G87" s="55"/>
      <c r="H87" s="55">
        <f t="shared" si="58"/>
        <v>115812.02588999993</v>
      </c>
      <c r="I87" s="55"/>
      <c r="J87" s="55">
        <f t="shared" si="59"/>
        <v>115812.02588999993</v>
      </c>
      <c r="K87" s="55">
        <v>-22014</v>
      </c>
      <c r="L87" s="55">
        <v>22920</v>
      </c>
      <c r="M87" s="55">
        <f>J87+K87+L87</f>
        <v>116718.02588999993</v>
      </c>
    </row>
    <row r="88" spans="1:13" x14ac:dyDescent="0.3">
      <c r="A88" s="44"/>
      <c r="B88" s="27"/>
      <c r="C88" s="27"/>
      <c r="D88" s="44"/>
      <c r="E88" s="44"/>
      <c r="F88" s="44"/>
      <c r="G88" s="44"/>
      <c r="H88" s="44">
        <f t="shared" si="58"/>
        <v>0</v>
      </c>
      <c r="I88" s="44"/>
      <c r="J88" s="44">
        <f t="shared" si="59"/>
        <v>0</v>
      </c>
      <c r="K88" s="44"/>
      <c r="L88" s="44"/>
      <c r="M88" s="44">
        <f t="shared" si="60"/>
        <v>0</v>
      </c>
    </row>
    <row r="89" spans="1:13" x14ac:dyDescent="0.3">
      <c r="A89" s="50" t="s">
        <v>16</v>
      </c>
      <c r="B89" s="27">
        <v>10</v>
      </c>
      <c r="C89" s="27">
        <v>601</v>
      </c>
      <c r="D89" s="56"/>
      <c r="E89" s="53">
        <v>39233.005180000007</v>
      </c>
      <c r="F89" s="53"/>
      <c r="G89" s="53"/>
      <c r="H89" s="53">
        <f t="shared" si="58"/>
        <v>39233.005180000007</v>
      </c>
      <c r="I89" s="53"/>
      <c r="J89" s="53">
        <f t="shared" si="59"/>
        <v>39233.005180000007</v>
      </c>
      <c r="K89" s="53"/>
      <c r="L89" s="53"/>
      <c r="M89" s="53">
        <f t="shared" si="60"/>
        <v>39233.005180000007</v>
      </c>
    </row>
    <row r="90" spans="1:13" x14ac:dyDescent="0.3">
      <c r="A90" s="57"/>
      <c r="B90" s="57"/>
      <c r="C90" s="57"/>
      <c r="D90" s="57"/>
      <c r="E90" s="57"/>
      <c r="F90" s="57"/>
      <c r="G90" s="57"/>
      <c r="H90" s="57">
        <f t="shared" si="58"/>
        <v>0</v>
      </c>
      <c r="I90" s="57"/>
      <c r="J90" s="57">
        <f t="shared" si="59"/>
        <v>0</v>
      </c>
      <c r="K90" s="57"/>
      <c r="L90" s="57"/>
      <c r="M90" s="57">
        <f t="shared" si="60"/>
        <v>0</v>
      </c>
    </row>
    <row r="91" spans="1:13" ht="17.399999999999999" x14ac:dyDescent="0.35">
      <c r="A91" s="60" t="s">
        <v>49</v>
      </c>
      <c r="B91" s="61"/>
      <c r="C91" s="61"/>
      <c r="D91" s="62"/>
      <c r="E91" s="63">
        <f>E92+E95</f>
        <v>1751728.9999799998</v>
      </c>
      <c r="F91" s="63">
        <f t="shared" ref="F91:G91" si="75">F92+F95</f>
        <v>-10490</v>
      </c>
      <c r="G91" s="63">
        <f t="shared" si="75"/>
        <v>0</v>
      </c>
      <c r="H91" s="63">
        <f t="shared" si="58"/>
        <v>1741238.9999799998</v>
      </c>
      <c r="I91" s="63">
        <f t="shared" ref="I91" si="76">I92+I95</f>
        <v>0</v>
      </c>
      <c r="J91" s="63">
        <f t="shared" si="59"/>
        <v>1741238.9999799998</v>
      </c>
      <c r="K91" s="63">
        <f>K92+K95</f>
        <v>-117382</v>
      </c>
      <c r="L91" s="63">
        <f>L92+L95</f>
        <v>267390</v>
      </c>
      <c r="M91" s="63">
        <f t="shared" si="60"/>
        <v>1891246.9999799998</v>
      </c>
    </row>
    <row r="92" spans="1:13" ht="17.399999999999999" x14ac:dyDescent="0.35">
      <c r="A92" s="43" t="s">
        <v>10</v>
      </c>
      <c r="B92" s="27"/>
      <c r="C92" s="27"/>
      <c r="D92" s="44"/>
      <c r="E92" s="45">
        <f>E93+E94</f>
        <v>1680555.9999799998</v>
      </c>
      <c r="F92" s="45">
        <f t="shared" ref="F92:G92" si="77">F93+F94</f>
        <v>0</v>
      </c>
      <c r="G92" s="45">
        <f t="shared" si="77"/>
        <v>0</v>
      </c>
      <c r="H92" s="45">
        <f t="shared" si="58"/>
        <v>1680555.9999799998</v>
      </c>
      <c r="I92" s="45">
        <f t="shared" ref="I92" si="78">I93+I94</f>
        <v>0</v>
      </c>
      <c r="J92" s="45">
        <f t="shared" si="59"/>
        <v>1680555.9999799998</v>
      </c>
      <c r="K92" s="45">
        <f>K93+K94</f>
        <v>-103632</v>
      </c>
      <c r="L92" s="45">
        <f>L93+L94</f>
        <v>209100</v>
      </c>
      <c r="M92" s="45">
        <f t="shared" si="60"/>
        <v>1786023.9999799998</v>
      </c>
    </row>
    <row r="93" spans="1:13" ht="15.6" x14ac:dyDescent="0.3">
      <c r="A93" s="46" t="s">
        <v>12</v>
      </c>
      <c r="B93" s="27"/>
      <c r="C93" s="27"/>
      <c r="D93" s="44"/>
      <c r="E93" s="47">
        <f>E98+E101</f>
        <v>1408528.9999899999</v>
      </c>
      <c r="F93" s="47">
        <f t="shared" ref="F93:G93" si="79">F98+F101</f>
        <v>0</v>
      </c>
      <c r="G93" s="47">
        <f t="shared" si="79"/>
        <v>0</v>
      </c>
      <c r="H93" s="47">
        <f t="shared" si="58"/>
        <v>1408528.9999899999</v>
      </c>
      <c r="I93" s="47">
        <f t="shared" ref="I93" si="80">I98+I101</f>
        <v>0</v>
      </c>
      <c r="J93" s="47">
        <f t="shared" si="59"/>
        <v>1408528.9999899999</v>
      </c>
      <c r="K93" s="47">
        <f>K98+K101</f>
        <v>-103632</v>
      </c>
      <c r="L93" s="47">
        <f>L98+L101</f>
        <v>209100</v>
      </c>
      <c r="M93" s="47">
        <f t="shared" si="60"/>
        <v>1513996.9999899999</v>
      </c>
    </row>
    <row r="94" spans="1:13" ht="15.6" x14ac:dyDescent="0.3">
      <c r="A94" s="48" t="s">
        <v>45</v>
      </c>
      <c r="B94" s="27"/>
      <c r="C94" s="27"/>
      <c r="D94" s="44"/>
      <c r="E94" s="49">
        <f>E104</f>
        <v>272026.99998999992</v>
      </c>
      <c r="F94" s="49">
        <f t="shared" ref="F94:G94" si="81">F104</f>
        <v>0</v>
      </c>
      <c r="G94" s="49">
        <f t="shared" si="81"/>
        <v>0</v>
      </c>
      <c r="H94" s="49">
        <f t="shared" si="58"/>
        <v>272026.99998999992</v>
      </c>
      <c r="I94" s="49">
        <f t="shared" ref="I94" si="82">I104</f>
        <v>0</v>
      </c>
      <c r="J94" s="49">
        <f t="shared" si="59"/>
        <v>272026.99998999992</v>
      </c>
      <c r="K94" s="49">
        <f>K104</f>
        <v>0</v>
      </c>
      <c r="L94" s="49">
        <f>L104</f>
        <v>0</v>
      </c>
      <c r="M94" s="49">
        <f t="shared" si="60"/>
        <v>272026.99998999992</v>
      </c>
    </row>
    <row r="95" spans="1:13" ht="17.399999999999999" x14ac:dyDescent="0.35">
      <c r="A95" s="43" t="s">
        <v>17</v>
      </c>
      <c r="B95" s="51"/>
      <c r="C95" s="51"/>
      <c r="D95" s="52"/>
      <c r="E95" s="58">
        <f>E106</f>
        <v>71173</v>
      </c>
      <c r="F95" s="58">
        <f t="shared" ref="F95:G95" si="83">F106</f>
        <v>-10490</v>
      </c>
      <c r="G95" s="58">
        <f t="shared" si="83"/>
        <v>0</v>
      </c>
      <c r="H95" s="58">
        <f t="shared" si="58"/>
        <v>60683</v>
      </c>
      <c r="I95" s="58">
        <f t="shared" ref="I95" si="84">I106</f>
        <v>0</v>
      </c>
      <c r="J95" s="58">
        <f t="shared" si="59"/>
        <v>60683</v>
      </c>
      <c r="K95" s="58">
        <f>K106</f>
        <v>-13750</v>
      </c>
      <c r="L95" s="58">
        <f>L106</f>
        <v>58290</v>
      </c>
      <c r="M95" s="58">
        <f t="shared" si="60"/>
        <v>105223</v>
      </c>
    </row>
    <row r="96" spans="1:13" x14ac:dyDescent="0.3">
      <c r="A96" s="59" t="s">
        <v>18</v>
      </c>
      <c r="B96" s="27"/>
      <c r="C96" s="27"/>
      <c r="D96" s="44"/>
      <c r="E96" s="55">
        <f>E108</f>
        <v>12883</v>
      </c>
      <c r="F96" s="55"/>
      <c r="G96" s="55"/>
      <c r="H96" s="55">
        <f t="shared" si="58"/>
        <v>12883</v>
      </c>
      <c r="I96" s="55"/>
      <c r="J96" s="55">
        <f t="shared" si="59"/>
        <v>12883</v>
      </c>
      <c r="K96" s="55">
        <f>K108</f>
        <v>0</v>
      </c>
      <c r="L96" s="55">
        <f>L108</f>
        <v>0</v>
      </c>
      <c r="M96" s="55">
        <f t="shared" si="60"/>
        <v>12883</v>
      </c>
    </row>
    <row r="97" spans="1:13" ht="15.6" x14ac:dyDescent="0.3">
      <c r="A97" s="48"/>
      <c r="B97" s="27"/>
      <c r="C97" s="27"/>
      <c r="D97" s="44"/>
      <c r="E97" s="44"/>
      <c r="F97" s="44"/>
      <c r="G97" s="44"/>
      <c r="H97" s="44">
        <f t="shared" si="58"/>
        <v>0</v>
      </c>
      <c r="I97" s="44"/>
      <c r="J97" s="44">
        <f t="shared" si="59"/>
        <v>0</v>
      </c>
      <c r="K97" s="44"/>
      <c r="L97" s="44"/>
      <c r="M97" s="44">
        <f t="shared" si="60"/>
        <v>0</v>
      </c>
    </row>
    <row r="98" spans="1:13" x14ac:dyDescent="0.3">
      <c r="A98" s="50" t="s">
        <v>27</v>
      </c>
      <c r="B98" s="51"/>
      <c r="C98" s="51"/>
      <c r="D98" s="52"/>
      <c r="E98" s="53">
        <f>E99</f>
        <v>272867</v>
      </c>
      <c r="F98" s="53">
        <f t="shared" ref="F98:I98" si="85">F99</f>
        <v>0</v>
      </c>
      <c r="G98" s="53">
        <f t="shared" si="85"/>
        <v>0</v>
      </c>
      <c r="H98" s="53">
        <f t="shared" si="58"/>
        <v>272867</v>
      </c>
      <c r="I98" s="53">
        <f t="shared" si="85"/>
        <v>0</v>
      </c>
      <c r="J98" s="53">
        <f t="shared" si="59"/>
        <v>272867</v>
      </c>
      <c r="K98" s="53">
        <f t="shared" ref="K98:L98" si="86">K99</f>
        <v>0</v>
      </c>
      <c r="L98" s="53">
        <f t="shared" si="86"/>
        <v>0</v>
      </c>
      <c r="M98" s="53">
        <f t="shared" si="60"/>
        <v>272867</v>
      </c>
    </row>
    <row r="99" spans="1:13" x14ac:dyDescent="0.3">
      <c r="A99" s="54" t="s">
        <v>47</v>
      </c>
      <c r="B99" s="27">
        <v>20</v>
      </c>
      <c r="C99" s="27">
        <v>50</v>
      </c>
      <c r="D99" s="27"/>
      <c r="E99" s="55">
        <v>272867</v>
      </c>
      <c r="F99" s="55"/>
      <c r="G99" s="55"/>
      <c r="H99" s="55">
        <f t="shared" si="58"/>
        <v>272867</v>
      </c>
      <c r="I99" s="55"/>
      <c r="J99" s="55">
        <f t="shared" si="59"/>
        <v>272867</v>
      </c>
      <c r="K99" s="55"/>
      <c r="L99" s="55"/>
      <c r="M99" s="55">
        <f t="shared" si="60"/>
        <v>272867</v>
      </c>
    </row>
    <row r="100" spans="1:13" x14ac:dyDescent="0.3">
      <c r="A100" s="44"/>
      <c r="B100" s="27"/>
      <c r="C100" s="27"/>
      <c r="D100" s="44"/>
      <c r="E100" s="44"/>
      <c r="F100" s="44"/>
      <c r="G100" s="44"/>
      <c r="H100" s="44">
        <f t="shared" si="58"/>
        <v>0</v>
      </c>
      <c r="I100" s="44"/>
      <c r="J100" s="44">
        <f t="shared" si="59"/>
        <v>0</v>
      </c>
      <c r="K100" s="44"/>
      <c r="L100" s="44"/>
      <c r="M100" s="44">
        <f t="shared" si="60"/>
        <v>0</v>
      </c>
    </row>
    <row r="101" spans="1:13" x14ac:dyDescent="0.3">
      <c r="A101" s="50" t="s">
        <v>48</v>
      </c>
      <c r="B101" s="51"/>
      <c r="C101" s="51"/>
      <c r="D101" s="52"/>
      <c r="E101" s="53">
        <f>E102</f>
        <v>1135661.9999899999</v>
      </c>
      <c r="F101" s="53">
        <f t="shared" ref="F101:I101" si="87">F102</f>
        <v>0</v>
      </c>
      <c r="G101" s="53">
        <f t="shared" si="87"/>
        <v>0</v>
      </c>
      <c r="H101" s="53">
        <f t="shared" si="58"/>
        <v>1135661.9999899999</v>
      </c>
      <c r="I101" s="53">
        <f t="shared" si="87"/>
        <v>0</v>
      </c>
      <c r="J101" s="53">
        <f t="shared" si="59"/>
        <v>1135661.9999899999</v>
      </c>
      <c r="K101" s="53">
        <f>K102</f>
        <v>-103632</v>
      </c>
      <c r="L101" s="53">
        <f>L102</f>
        <v>209100</v>
      </c>
      <c r="M101" s="53">
        <f t="shared" si="60"/>
        <v>1241129.9999899999</v>
      </c>
    </row>
    <row r="102" spans="1:13" x14ac:dyDescent="0.3">
      <c r="A102" s="54" t="s">
        <v>32</v>
      </c>
      <c r="B102" s="27">
        <v>20</v>
      </c>
      <c r="C102" s="27">
        <v>55</v>
      </c>
      <c r="D102" s="27"/>
      <c r="E102" s="55">
        <v>1135661.9999899999</v>
      </c>
      <c r="F102" s="55"/>
      <c r="G102" s="55"/>
      <c r="H102" s="55">
        <f t="shared" si="58"/>
        <v>1135661.9999899999</v>
      </c>
      <c r="I102" s="55"/>
      <c r="J102" s="55">
        <f t="shared" si="59"/>
        <v>1135661.9999899999</v>
      </c>
      <c r="K102" s="55">
        <v>-103632</v>
      </c>
      <c r="L102" s="55">
        <v>209100</v>
      </c>
      <c r="M102" s="55">
        <f>J102+K102+L102</f>
        <v>1241129.9999899999</v>
      </c>
    </row>
    <row r="103" spans="1:13" x14ac:dyDescent="0.3">
      <c r="A103" s="44"/>
      <c r="B103" s="27"/>
      <c r="C103" s="27"/>
      <c r="D103" s="44"/>
      <c r="E103" s="44"/>
      <c r="F103" s="44"/>
      <c r="G103" s="44"/>
      <c r="H103" s="44">
        <f t="shared" si="58"/>
        <v>0</v>
      </c>
      <c r="I103" s="44"/>
      <c r="J103" s="44">
        <f t="shared" si="59"/>
        <v>0</v>
      </c>
      <c r="K103" s="44"/>
      <c r="L103" s="44"/>
      <c r="M103" s="44">
        <f t="shared" si="60"/>
        <v>0</v>
      </c>
    </row>
    <row r="104" spans="1:13" x14ac:dyDescent="0.3">
      <c r="A104" s="50" t="s">
        <v>16</v>
      </c>
      <c r="B104" s="27">
        <v>10</v>
      </c>
      <c r="C104" s="27">
        <v>601</v>
      </c>
      <c r="D104" s="56"/>
      <c r="E104" s="53">
        <v>272026.99998999992</v>
      </c>
      <c r="F104" s="53"/>
      <c r="G104" s="53"/>
      <c r="H104" s="53">
        <f t="shared" si="58"/>
        <v>272026.99998999992</v>
      </c>
      <c r="I104" s="53"/>
      <c r="J104" s="53">
        <f t="shared" si="59"/>
        <v>272026.99998999992</v>
      </c>
      <c r="K104" s="53"/>
      <c r="L104" s="53"/>
      <c r="M104" s="53">
        <f t="shared" si="60"/>
        <v>272026.99998999992</v>
      </c>
    </row>
    <row r="105" spans="1:13" x14ac:dyDescent="0.3">
      <c r="A105" s="44"/>
      <c r="B105" s="27"/>
      <c r="C105" s="27"/>
      <c r="D105" s="44"/>
      <c r="E105" s="44"/>
      <c r="F105" s="44"/>
      <c r="G105" s="44"/>
      <c r="H105" s="44">
        <f t="shared" si="58"/>
        <v>0</v>
      </c>
      <c r="I105" s="44"/>
      <c r="J105" s="44">
        <f t="shared" si="59"/>
        <v>0</v>
      </c>
      <c r="K105" s="44"/>
      <c r="L105" s="44"/>
      <c r="M105" s="44">
        <f t="shared" si="60"/>
        <v>0</v>
      </c>
    </row>
    <row r="106" spans="1:13" x14ac:dyDescent="0.3">
      <c r="A106" s="50" t="s">
        <v>50</v>
      </c>
      <c r="B106" s="51"/>
      <c r="C106" s="51"/>
      <c r="D106" s="52"/>
      <c r="E106" s="53">
        <f>E107+E108</f>
        <v>71173</v>
      </c>
      <c r="F106" s="53">
        <f t="shared" ref="F106:G106" si="88">F107+F108</f>
        <v>-10490</v>
      </c>
      <c r="G106" s="53">
        <f t="shared" si="88"/>
        <v>0</v>
      </c>
      <c r="H106" s="53">
        <f t="shared" si="58"/>
        <v>60683</v>
      </c>
      <c r="I106" s="53">
        <f t="shared" ref="I106" si="89">I107+I108</f>
        <v>0</v>
      </c>
      <c r="J106" s="53">
        <f t="shared" si="59"/>
        <v>60683</v>
      </c>
      <c r="K106" s="53">
        <f t="shared" ref="K106:L106" si="90">K107+K108</f>
        <v>-13750</v>
      </c>
      <c r="L106" s="53">
        <f t="shared" si="90"/>
        <v>58290</v>
      </c>
      <c r="M106" s="53">
        <f t="shared" si="60"/>
        <v>105223</v>
      </c>
    </row>
    <row r="107" spans="1:13" x14ac:dyDescent="0.3">
      <c r="A107" s="54" t="s">
        <v>51</v>
      </c>
      <c r="B107" s="27">
        <v>20</v>
      </c>
      <c r="C107" s="27">
        <v>15</v>
      </c>
      <c r="D107" s="27" t="s">
        <v>52</v>
      </c>
      <c r="E107" s="55">
        <v>58290</v>
      </c>
      <c r="F107" s="5">
        <v>-10490</v>
      </c>
      <c r="G107" s="55"/>
      <c r="H107" s="55">
        <f t="shared" si="58"/>
        <v>47800</v>
      </c>
      <c r="I107" s="5"/>
      <c r="J107" s="55">
        <f t="shared" si="59"/>
        <v>47800</v>
      </c>
      <c r="K107" s="55">
        <v>-13750</v>
      </c>
      <c r="L107" s="55">
        <v>58290</v>
      </c>
      <c r="M107" s="55">
        <f t="shared" si="60"/>
        <v>92340</v>
      </c>
    </row>
    <row r="108" spans="1:13" x14ac:dyDescent="0.3">
      <c r="A108" s="54" t="s">
        <v>16</v>
      </c>
      <c r="B108" s="27">
        <v>10</v>
      </c>
      <c r="C108" s="27">
        <v>601002</v>
      </c>
      <c r="D108" s="27"/>
      <c r="E108" s="55">
        <v>12883</v>
      </c>
      <c r="F108" s="55"/>
      <c r="G108" s="55"/>
      <c r="H108" s="55">
        <f t="shared" si="58"/>
        <v>12883</v>
      </c>
      <c r="I108" s="55"/>
      <c r="J108" s="55">
        <f t="shared" si="59"/>
        <v>12883</v>
      </c>
      <c r="K108" s="55"/>
      <c r="L108" s="55"/>
      <c r="M108" s="55">
        <f t="shared" si="60"/>
        <v>12883</v>
      </c>
    </row>
  </sheetData>
  <pageMargins left="0.25" right="0.25" top="0.75" bottom="0.75" header="0.3" footer="0.3"/>
  <pageSetup paperSize="9" fitToHeight="0" orientation="landscape" r:id="rId1"/>
  <ignoredErrors>
    <ignoredError sqref="H56:H108 J56:J106 J6:J52 H6:H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1. JuM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2023-12-18T13:46:03Z</cp:lastPrinted>
  <dcterms:created xsi:type="dcterms:W3CDTF">2023-11-27T15:39:25Z</dcterms:created>
  <dcterms:modified xsi:type="dcterms:W3CDTF">2024-05-10T06:48:27Z</dcterms:modified>
</cp:coreProperties>
</file>